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10.1.110.61\組織別フォルダ\41国保介護課\G2介護保険（第１ガイド）\03事業所・施設（第２ガイド）\01事業所指定事務（第３ガイド）\01(資)事業所指定・指定変更事務\04　指定様式\HP（Ｒ3.9～）\"/>
    </mc:Choice>
  </mc:AlternateContent>
  <xr:revisionPtr revIDLastSave="0" documentId="13_ncr:1_{B7AA0376-63E2-49E7-858D-139F84CE6923}" xr6:coauthVersionLast="46" xr6:coauthVersionMax="46" xr10:uidLastSave="{00000000-0000-0000-0000-000000000000}"/>
  <bookViews>
    <workbookView xWindow="-120" yWindow="-120" windowWidth="20730" windowHeight="11160" tabRatio="670" firstSheet="1" activeTab="1"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プルダウン・リスト!$C$12:$J$12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U23" i="11" s="1"/>
  <c r="Q23" i="11"/>
  <c r="K23" i="11"/>
  <c r="S22" i="11"/>
  <c r="Q22" i="11"/>
  <c r="K22" i="11"/>
  <c r="S21" i="11"/>
  <c r="Q21" i="11"/>
  <c r="K21" i="11"/>
  <c r="S20" i="11"/>
  <c r="Q20" i="11"/>
  <c r="K20" i="11"/>
  <c r="S19" i="11"/>
  <c r="U19" i="11" s="1"/>
  <c r="Q19" i="11"/>
  <c r="K19" i="11"/>
  <c r="S18" i="11"/>
  <c r="Q18" i="11"/>
  <c r="K18" i="11"/>
  <c r="S17" i="11"/>
  <c r="Q17" i="11"/>
  <c r="K17" i="11"/>
  <c r="S16" i="11"/>
  <c r="Q16" i="11"/>
  <c r="K16" i="11"/>
  <c r="S15" i="11"/>
  <c r="U15" i="11" s="1"/>
  <c r="Q15" i="11"/>
  <c r="K15" i="11"/>
  <c r="S14" i="11"/>
  <c r="U14" i="11" s="1"/>
  <c r="Q14" i="11"/>
  <c r="K14" i="11"/>
  <c r="S13" i="11"/>
  <c r="Q13" i="11"/>
  <c r="K13" i="11"/>
  <c r="S12" i="11"/>
  <c r="Q12" i="11"/>
  <c r="K12" i="11"/>
  <c r="S11" i="11"/>
  <c r="U11" i="11" s="1"/>
  <c r="Q11" i="11"/>
  <c r="K11" i="11"/>
  <c r="S10" i="11"/>
  <c r="Q10" i="11"/>
  <c r="K10" i="11"/>
  <c r="S9" i="11"/>
  <c r="Q9" i="11"/>
  <c r="K9" i="11"/>
  <c r="S8" i="11"/>
  <c r="Q8" i="11"/>
  <c r="K8" i="11"/>
  <c r="S7" i="11"/>
  <c r="U7" i="11" s="1"/>
  <c r="Q7" i="11"/>
  <c r="K7" i="11"/>
  <c r="S6" i="11"/>
  <c r="Q6" i="11"/>
  <c r="K6" i="11"/>
  <c r="U6" i="11" l="1"/>
  <c r="U12" i="11"/>
  <c r="U20" i="11"/>
  <c r="U10" i="11"/>
  <c r="U18" i="11"/>
  <c r="U13" i="11"/>
  <c r="U21" i="11"/>
  <c r="U8" i="11"/>
  <c r="U16" i="11"/>
  <c r="U24" i="11"/>
  <c r="U22" i="11"/>
  <c r="U9" i="11"/>
  <c r="U17" i="11"/>
  <c r="U25"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AQ64" i="10"/>
  <c r="AI64" i="10"/>
  <c r="AA64" i="10"/>
  <c r="AX63" i="10"/>
  <c r="AZ63" i="10" s="1"/>
  <c r="AP63" i="10"/>
  <c r="Z63" i="10"/>
  <c r="AW62" i="10"/>
  <c r="AO62" i="10"/>
  <c r="AG62" i="10"/>
  <c r="Y63" i="10"/>
  <c r="AV62" i="10"/>
  <c r="AF62" i="10"/>
  <c r="AO64" i="10"/>
  <c r="AV63" i="10"/>
  <c r="X63" i="10"/>
  <c r="AE62" i="10"/>
  <c r="W62" i="10"/>
  <c r="V62" i="10"/>
  <c r="AE64" i="10"/>
  <c r="AS62" i="10"/>
  <c r="U62" i="10"/>
  <c r="AJ62" i="10"/>
  <c r="AA62" i="10"/>
  <c r="U63" i="10"/>
  <c r="AH63" i="10"/>
  <c r="Y62" i="10"/>
  <c r="X62" i="10"/>
  <c r="AF63" i="10"/>
  <c r="AL62" i="10"/>
  <c r="AT63" i="10"/>
  <c r="AR62" i="10"/>
  <c r="AX64" i="10"/>
  <c r="AZ64" i="10" s="1"/>
  <c r="AP64" i="10"/>
  <c r="AH64" i="10"/>
  <c r="Z64" i="10"/>
  <c r="AW63" i="10"/>
  <c r="AO63" i="10"/>
  <c r="AG63" i="10"/>
  <c r="AN62" i="10"/>
  <c r="AG64" i="10"/>
  <c r="AU62" i="10"/>
  <c r="AM64" i="10"/>
  <c r="AK62" i="10"/>
  <c r="AW64" i="10"/>
  <c r="Y64" i="10"/>
  <c r="AN63" i="10"/>
  <c r="AM62" i="10"/>
  <c r="W63" i="10"/>
  <c r="AD62" i="10"/>
  <c r="W64" i="10"/>
  <c r="V63" i="10"/>
  <c r="AC62" i="10"/>
  <c r="AB62" i="10"/>
  <c r="S62" i="10"/>
  <c r="AV64" i="10"/>
  <c r="AN64" i="10"/>
  <c r="AF64" i="10"/>
  <c r="X64" i="10"/>
  <c r="AU63" i="10"/>
  <c r="AM63" i="10"/>
  <c r="AE63" i="10"/>
  <c r="AT62" i="10"/>
  <c r="AL63" i="10"/>
  <c r="T63" i="10"/>
  <c r="AU64" i="10"/>
  <c r="AD63" i="10"/>
  <c r="AI62" i="10"/>
  <c r="AT64" i="10"/>
  <c r="AL64" i="10"/>
  <c r="AD64" i="10"/>
  <c r="V64" i="10"/>
  <c r="AS63" i="10"/>
  <c r="AK63" i="10"/>
  <c r="AC63" i="10"/>
  <c r="T62" i="10"/>
  <c r="AS64" i="10"/>
  <c r="AK64" i="10"/>
  <c r="AC64" i="10"/>
  <c r="T64" i="10"/>
  <c r="AR63" i="10"/>
  <c r="AJ63" i="10"/>
  <c r="AB63" i="10"/>
  <c r="S63" i="10"/>
  <c r="AQ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H47" i="8" l="1"/>
  <c r="Z47" i="8"/>
  <c r="AR44" i="8"/>
  <c r="AJ44" i="8"/>
  <c r="AB44" i="8"/>
  <c r="AT41" i="8"/>
  <c r="X38" i="8"/>
  <c r="Z29" i="8"/>
  <c r="AR26" i="8"/>
  <c r="AJ26" i="8"/>
  <c r="AB26" i="8"/>
  <c r="T26" i="8"/>
  <c r="AO47" i="8"/>
  <c r="AG47" i="8"/>
  <c r="AQ44" i="8"/>
  <c r="AI44" i="8"/>
  <c r="S44" i="8"/>
  <c r="AE38" i="8"/>
  <c r="AG29" i="8"/>
  <c r="Y29" i="8"/>
  <c r="AQ26" i="8"/>
  <c r="AI26" i="8"/>
  <c r="AA26" i="8"/>
  <c r="Z44" i="8"/>
  <c r="AH26" i="8"/>
  <c r="AE26" i="8"/>
  <c r="AN47" i="8"/>
  <c r="X47" i="8"/>
  <c r="AP44" i="8"/>
  <c r="AL38" i="8"/>
  <c r="AP26" i="8"/>
  <c r="W26" i="8"/>
  <c r="AE47" i="8"/>
  <c r="W47" i="8"/>
  <c r="AG44" i="8"/>
  <c r="Y44" i="8"/>
  <c r="AS38" i="8"/>
  <c r="U38" i="8"/>
  <c r="AM29" i="8"/>
  <c r="AO26" i="8"/>
  <c r="AL47" i="8"/>
  <c r="AD47" i="8"/>
  <c r="AN44" i="8"/>
  <c r="T38" i="8"/>
  <c r="AT29" i="8"/>
  <c r="W44" i="8"/>
  <c r="Y41" i="8"/>
  <c r="AI38" i="8"/>
  <c r="V47" i="8"/>
  <c r="AF44" i="8"/>
  <c r="AB38" i="8"/>
  <c r="X26" i="8"/>
  <c r="AK47" i="8"/>
  <c r="AM44" i="8"/>
  <c r="AS47" i="8"/>
  <c r="AC47" i="8"/>
  <c r="AA38" i="8"/>
  <c r="AR47" i="8"/>
  <c r="AJ47" i="8"/>
  <c r="T47" i="8"/>
  <c r="AT44" i="8"/>
  <c r="AD44" i="8"/>
  <c r="V44" i="8"/>
  <c r="AF41" i="8"/>
  <c r="AP38" i="8"/>
  <c r="AH38" i="8"/>
  <c r="AL26" i="8"/>
  <c r="AD26" i="8"/>
  <c r="V26" i="8"/>
  <c r="AN29" i="8"/>
  <c r="AQ47" i="8"/>
  <c r="AA47" i="8"/>
  <c r="S47" i="8"/>
  <c r="AK44" i="8"/>
  <c r="AC44" i="8"/>
  <c r="U44" i="8"/>
  <c r="AM41" i="8"/>
  <c r="AO38" i="8"/>
  <c r="S29" i="8"/>
  <c r="AS26" i="8"/>
  <c r="AK26" i="8"/>
  <c r="AC26" i="8"/>
  <c r="U26" i="8"/>
  <c r="AF29"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7" i="8" l="1"/>
  <c r="AZ47" i="8" s="1"/>
  <c r="AX29" i="8"/>
  <c r="AZ29" i="8" s="1"/>
  <c r="AX41" i="8"/>
  <c r="AZ41" i="8" s="1"/>
  <c r="AX38" i="8"/>
  <c r="AZ38" i="8" s="1"/>
  <c r="AX26" i="8"/>
  <c r="AZ26" i="8" s="1"/>
  <c r="AX44" i="8"/>
  <c r="AZ44"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<sst xmlns="http://schemas.openxmlformats.org/spreadsheetml/2006/main" count="1416" uniqueCount="219">
  <si>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</si>
  <si>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</si>
  <si>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</si>
  <si>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</si>
  <si>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</si>
  <si>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</si>
  <si>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</si>
  <si>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</si>
  <si>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</si>
  <si>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</si>
  <si>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</si>
  <si>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</si>
  <si>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</si>
  <si>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</si>
  <si>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</si>
  <si>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</si>
  <si>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</si>
  <si>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</si>
  <si>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</si>
  <si>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</si>
  <si>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</si>
  <si>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</si>
  <si>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</si>
  <si>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</si>
  <si>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</si>
  <si>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</si>
  <si>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</si>
  <si>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</si>
  <si>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</si>
  <si>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</si>
  <si>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</si>
  <si>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</si>
  <si>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</si>
  <si>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</si>
  <si>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</si>
  <si>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</si>
  <si>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</si>
  <si>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</si>
  <si>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</si>
  <si>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</si>
  <si>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</si>
  <si>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</si>
  <si>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</si>
  <si>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</si>
  <si>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</si>
  <si>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</si>
  <si>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</si>
  <si>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</si>
  <si>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</si>
  <si>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</si>
  <si>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</si>
  <si>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</si>
  <si>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</si>
  <si>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</si>
  <si>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</si>
  <si>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</si>
  <si>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</si>
  <si>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</si>
  <si>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</si>
  <si>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</si>
  <si>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</si>
  <si>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</si>
  <si>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</si>
  <si>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</si>
  <si>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</si>
  <si>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</si>
  <si>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</si>
  <si>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</si>
  <si>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</si>
  <si>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</si>
  <si>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</si>
  <si>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</si>
  <si>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</si>
  <si>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</si>
  <si>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</si>
  <si>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</si>
  <si>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</si>
  <si>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</si>
  <si>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</si>
  <si>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</si>
  <si>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</si>
  <si>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</si>
  <si>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</si>
  <si>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</si>
  <si>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</si>
  <si>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</si>
  <si>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</si>
  <si>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</si>
  <si>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</si>
  <si>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</si>
  <si>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</si>
  <si>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</si>
  <si>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</si>
  <si>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</si>
  <si>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</si>
  <si>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</si>
  <si>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</si>
  <si>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</si>
  <si>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</si>
  <si>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</si>
  <si>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</si>
  <si>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</si>
  <si>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</si>
  <si>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</si>
  <si>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</si>
  <si>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</si>
  <si>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</si>
  <si>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</si>
  <si>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</si>
  <si>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</si>
  <si>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</si>
  <si>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</si>
  <si>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</si>
  <si>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</si>
  <si>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</si>
  <si>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</si>
  <si>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</si>
  <si>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</si>
  <si>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</si>
  <si>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</si>
  <si>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</si>
  <si>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</si>
  <si>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</si>
  <si>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</si>
  <si>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</si>
  <si>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</si>
  <si>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</si>
  <si>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</si>
  <si>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</si>
  <si>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</si>
  <si>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</si>
  <si>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</si>
  <si>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</si>
  <si>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</si>
  <si>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</si>
  <si>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</si>
  <si>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</si>
  <si>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</si>
  <si>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</si>
  <si>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</si>
  <si>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</si>
  <si>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</si>
  <si>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</si>
  <si>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</si>
  <si>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</si>
  <si>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</si>
  <si>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</si>
  <si>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</si>
  <si>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</si>
  <si>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</si>
  <si>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</si>
  <si>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</si>
  <si>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</si>
  <si>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</si>
  <si>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</si>
  <si>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</si>
  <si>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</si>
  <si>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</si>
  <si>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</si>
  <si>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</si>
  <si>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</si>
  <si>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</si>
  <si>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</si>
  <si>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</si>
  <si>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</si>
  <si>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</si>
  <si>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</si>
  <si>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</si>
  <si>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</si>
  <si>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</si>
  <si>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</si>
  <si>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</si>
  <si>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</si>
  <si>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</si>
  <si>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</si>
  <si>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</si>
  <si>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</si>
  <si>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</si>
  <si>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</si>
  <si>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</si>
  <si>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</si>
  <si>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</si>
  <si>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</si>
  <si>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</si>
  <si>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</si>
  <si>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</si>
  <si>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</si>
  <si>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</si>
  <si>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</si>
  <si>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</si>
  <si>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</si>
  <si>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</si>
  <si>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</si>
  <si>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</si>
  <si>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</si>
  <si>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</si>
  <si>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</si>
  <si>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</si>
  <si>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</si>
  <si>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</si>
  <si>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</si>
  <si>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</si>
  <si>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</si>
  <si>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</si>
  <si>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</si>
  <si>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</si>
  <si>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</si>
  <si>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</si>
  <si>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</si>
  <si>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</si>
  <si>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</si>
  <si>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</si>
  <si>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</si>
  <si>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</si>
  <si>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</si>
  <si>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介護支援専門員</t>
    <rPh sb="0" eb="2">
      <t>カイゴ</t>
    </rPh>
    <rPh sb="2" eb="4">
      <t>シエン</t>
    </rPh>
    <rPh sb="4" eb="7">
      <t>センモンイン</t>
    </rPh>
    <phoneticPr fontId="2"/>
  </si>
  <si>
    <t>※職種を追加したい場合は、職種名を追加し、それぞれの列に必要資格を入力してください。</t>
    <rPh sb="1" eb="3">
      <t>ショクシュ</t>
    </rPh>
    <rPh sb="4" eb="6">
      <t>ツイカ</t>
    </rPh>
    <rPh sb="9" eb="11">
      <t>バアイ</t>
    </rPh>
    <rPh sb="13" eb="15">
      <t>ショクシュ</t>
    </rPh>
    <rPh sb="15" eb="16">
      <t>メイ</t>
    </rPh>
    <rPh sb="17" eb="19">
      <t>ツイカ</t>
    </rPh>
    <rPh sb="26" eb="27">
      <t>レツ</t>
    </rPh>
    <rPh sb="28" eb="30">
      <t>ヒツヨウ</t>
    </rPh>
    <rPh sb="30" eb="32">
      <t>シカク</t>
    </rPh>
    <rPh sb="33" eb="35">
      <t>ニュウリョク</t>
    </rPh>
    <phoneticPr fontId="2"/>
  </si>
  <si>
    <t>≪記載例≫</t>
    <rPh sb="1" eb="3">
      <t>キサイ</t>
    </rPh>
    <rPh sb="3" eb="4">
      <t>レイ</t>
    </rPh>
    <phoneticPr fontId="2"/>
  </si>
  <si>
    <t>　12行目・・・「職種」</t>
    <rPh sb="3" eb="5">
      <t>ギョウメ</t>
    </rPh>
    <rPh sb="9" eb="11">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</si>
</sst>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view="pageBreakPreview" zoomScale="70" zoomScaleNormal="70" zoomScaleSheetLayoutView="70" workbookViewId="0">
      <selection activeCell="I4" sqref="I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214</v>
      </c>
      <c r="D1" s="123"/>
      <c r="E1" s="123"/>
      <c r="F1" s="123"/>
      <c r="G1" s="123"/>
      <c r="H1" s="124" t="s">
        <v>0</v>
      </c>
      <c r="J1" s="124"/>
      <c r="L1" s="123"/>
      <c r="M1" s="123"/>
      <c r="N1" s="123"/>
      <c r="O1" s="123"/>
      <c r="P1" s="123"/>
      <c r="Q1" s="123"/>
      <c r="R1" s="123"/>
      <c r="AM1" s="125"/>
      <c r="AN1" s="126"/>
      <c r="AO1" s="126" t="s">
        <v>68</v>
      </c>
      <c r="AP1" s="291" t="s">
        <v>173</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106</v>
      </c>
      <c r="BB3" s="295" t="s">
        <v>156</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157</v>
      </c>
      <c r="BB4" s="295" t="s">
        <v>158</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177</v>
      </c>
      <c r="AM6" s="122"/>
      <c r="AN6" s="122"/>
      <c r="AO6" s="122"/>
      <c r="AP6" s="122"/>
      <c r="AQ6" s="122"/>
      <c r="AR6" s="122"/>
      <c r="AS6" s="122"/>
      <c r="AT6" s="149"/>
      <c r="AU6" s="149"/>
      <c r="AV6" s="155"/>
      <c r="AW6" s="122"/>
      <c r="AX6" s="298">
        <v>40</v>
      </c>
      <c r="AY6" s="300"/>
      <c r="AZ6" s="155" t="s">
        <v>178</v>
      </c>
      <c r="BA6" s="122"/>
      <c r="BB6" s="298">
        <v>160</v>
      </c>
      <c r="BC6" s="300"/>
      <c r="BD6" s="155" t="s">
        <v>179</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180</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181</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182</v>
      </c>
      <c r="D17" s="351"/>
      <c r="E17" s="352"/>
      <c r="F17" s="172"/>
      <c r="G17" s="359" t="s">
        <v>183</v>
      </c>
      <c r="H17" s="362" t="s">
        <v>184</v>
      </c>
      <c r="I17" s="351"/>
      <c r="J17" s="351"/>
      <c r="K17" s="352"/>
      <c r="L17" s="362" t="s">
        <v>185</v>
      </c>
      <c r="M17" s="351"/>
      <c r="N17" s="351"/>
      <c r="O17" s="365"/>
      <c r="P17" s="368"/>
      <c r="Q17" s="369"/>
      <c r="R17" s="370"/>
      <c r="S17" s="377" t="s">
        <v>186</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187</v>
      </c>
      <c r="BA17" s="387"/>
      <c r="BB17" s="309" t="s">
        <v>188</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122</v>
      </c>
      <c r="H22" s="341" t="s">
        <v>105</v>
      </c>
      <c r="I22" s="342"/>
      <c r="J22" s="342"/>
      <c r="K22" s="343"/>
      <c r="L22" s="398" t="s">
        <v>123</v>
      </c>
      <c r="M22" s="399"/>
      <c r="N22" s="399"/>
      <c r="O22" s="400"/>
      <c r="P22" s="404" t="s">
        <v>49</v>
      </c>
      <c r="Q22" s="405"/>
      <c r="R22" s="406"/>
      <c r="S22" s="111" t="s">
        <v>159</v>
      </c>
      <c r="T22" s="112" t="s">
        <v>164</v>
      </c>
      <c r="U22" s="112"/>
      <c r="V22" s="112" t="s">
        <v>159</v>
      </c>
      <c r="W22" s="112" t="s">
        <v>159</v>
      </c>
      <c r="X22" s="112"/>
      <c r="Y22" s="113" t="s">
        <v>159</v>
      </c>
      <c r="Z22" s="111" t="s">
        <v>159</v>
      </c>
      <c r="AA22" s="112" t="s">
        <v>159</v>
      </c>
      <c r="AB22" s="112"/>
      <c r="AC22" s="112" t="s">
        <v>159</v>
      </c>
      <c r="AD22" s="112" t="s">
        <v>159</v>
      </c>
      <c r="AE22" s="112"/>
      <c r="AF22" s="113" t="s">
        <v>159</v>
      </c>
      <c r="AG22" s="111" t="s">
        <v>159</v>
      </c>
      <c r="AH22" s="112" t="s">
        <v>159</v>
      </c>
      <c r="AI22" s="112"/>
      <c r="AJ22" s="112" t="s">
        <v>159</v>
      </c>
      <c r="AK22" s="112" t="s">
        <v>159</v>
      </c>
      <c r="AL22" s="112"/>
      <c r="AM22" s="113" t="s">
        <v>159</v>
      </c>
      <c r="AN22" s="111" t="s">
        <v>159</v>
      </c>
      <c r="AO22" s="112" t="s">
        <v>159</v>
      </c>
      <c r="AP22" s="112"/>
      <c r="AQ22" s="112" t="s">
        <v>159</v>
      </c>
      <c r="AR22" s="112" t="s">
        <v>159</v>
      </c>
      <c r="AS22" s="112"/>
      <c r="AT22" s="113" t="s">
        <v>159</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3.2500000000000004</v>
      </c>
      <c r="T23" s="238">
        <f>IF(T22="","",VLOOKUP(T22,'【記載例】シフト記号表（勤務時間帯）'!$C$6:$K$35,9,FALSE))</f>
        <v>3.2500000000000004</v>
      </c>
      <c r="U23" s="238" t="str">
        <f>IF(U22="","",VLOOKUP(U22,'【記載例】シフト記号表（勤務時間帯）'!$C$6:$K$35,9,FALSE))</f>
        <v/>
      </c>
      <c r="V23" s="238">
        <f>IF(V22="","",VLOOKUP(V22,'【記載例】シフト記号表（勤務時間帯）'!$C$6:$K$35,9,FALSE))</f>
        <v>3.2500000000000004</v>
      </c>
      <c r="W23" s="238">
        <f>IF(W22="","",VLOOKUP(W22,'【記載例】シフト記号表（勤務時間帯）'!$C$6:$K$35,9,FALSE))</f>
        <v>3.2500000000000004</v>
      </c>
      <c r="X23" s="238" t="str">
        <f>IF(X22="","",VLOOKUP(X22,'【記載例】シフト記号表（勤務時間帯）'!$C$6:$K$35,9,FALSE))</f>
        <v/>
      </c>
      <c r="Y23" s="239">
        <f>IF(Y22="","",VLOOKUP(Y22,'【記載例】シフト記号表（勤務時間帯）'!$C$6:$K$35,9,FALSE))</f>
        <v>3.2500000000000004</v>
      </c>
      <c r="Z23" s="237">
        <f>IF(Z22="","",VLOOKUP(Z22,'【記載例】シフト記号表（勤務時間帯）'!$C$6:$K$35,9,FALSE))</f>
        <v>3.2500000000000004</v>
      </c>
      <c r="AA23" s="238">
        <f>IF(AA22="","",VLOOKUP(AA22,'【記載例】シフト記号表（勤務時間帯）'!$C$6:$K$35,9,FALSE))</f>
        <v>3.2500000000000004</v>
      </c>
      <c r="AB23" s="238" t="str">
        <f>IF(AB22="","",VLOOKUP(AB22,'【記載例】シフト記号表（勤務時間帯）'!$C$6:$K$35,9,FALSE))</f>
        <v/>
      </c>
      <c r="AC23" s="238">
        <f>IF(AC22="","",VLOOKUP(AC22,'【記載例】シフト記号表（勤務時間帯）'!$C$6:$K$35,9,FALSE))</f>
        <v>3.2500000000000004</v>
      </c>
      <c r="AD23" s="238">
        <f>IF(AD22="","",VLOOKUP(AD22,'【記載例】シフト記号表（勤務時間帯）'!$C$6:$K$35,9,FALSE))</f>
        <v>3.2500000000000004</v>
      </c>
      <c r="AE23" s="238" t="str">
        <f>IF(AE22="","",VLOOKUP(AE22,'【記載例】シフト記号表（勤務時間帯）'!$C$6:$K$35,9,FALSE))</f>
        <v/>
      </c>
      <c r="AF23" s="239">
        <f>IF(AF22="","",VLOOKUP(AF22,'【記載例】シフト記号表（勤務時間帯）'!$C$6:$K$35,9,FALSE))</f>
        <v>3.2500000000000004</v>
      </c>
      <c r="AG23" s="237">
        <f>IF(AG22="","",VLOOKUP(AG22,'【記載例】シフト記号表（勤務時間帯）'!$C$6:$K$35,9,FALSE))</f>
        <v>3.2500000000000004</v>
      </c>
      <c r="AH23" s="238">
        <f>IF(AH22="","",VLOOKUP(AH22,'【記載例】シフト記号表（勤務時間帯）'!$C$6:$K$35,9,FALSE))</f>
        <v>3.2500000000000004</v>
      </c>
      <c r="AI23" s="238" t="str">
        <f>IF(AI22="","",VLOOKUP(AI22,'【記載例】シフト記号表（勤務時間帯）'!$C$6:$K$35,9,FALSE))</f>
        <v/>
      </c>
      <c r="AJ23" s="238">
        <f>IF(AJ22="","",VLOOKUP(AJ22,'【記載例】シフト記号表（勤務時間帯）'!$C$6:$K$35,9,FALSE))</f>
        <v>3.2500000000000004</v>
      </c>
      <c r="AK23" s="238">
        <f>IF(AK22="","",VLOOKUP(AK22,'【記載例】シフト記号表（勤務時間帯）'!$C$6:$K$35,9,FALSE))</f>
        <v>3.2500000000000004</v>
      </c>
      <c r="AL23" s="238" t="str">
        <f>IF(AL22="","",VLOOKUP(AL22,'【記載例】シフト記号表（勤務時間帯）'!$C$6:$K$35,9,FALSE))</f>
        <v/>
      </c>
      <c r="AM23" s="239">
        <f>IF(AM22="","",VLOOKUP(AM22,'【記載例】シフト記号表（勤務時間帯）'!$C$6:$K$35,9,FALSE))</f>
        <v>3.2500000000000004</v>
      </c>
      <c r="AN23" s="237">
        <f>IF(AN22="","",VLOOKUP(AN22,'【記載例】シフト記号表（勤務時間帯）'!$C$6:$K$35,9,FALSE))</f>
        <v>3.2500000000000004</v>
      </c>
      <c r="AO23" s="238">
        <f>IF(AO22="","",VLOOKUP(AO22,'【記載例】シフト記号表（勤務時間帯）'!$C$6:$K$35,9,FALSE))</f>
        <v>3.2500000000000004</v>
      </c>
      <c r="AP23" s="238" t="str">
        <f>IF(AP22="","",VLOOKUP(AP22,'【記載例】シフト記号表（勤務時間帯）'!$C$6:$K$35,9,FALSE))</f>
        <v/>
      </c>
      <c r="AQ23" s="238">
        <f>IF(AQ22="","",VLOOKUP(AQ22,'【記載例】シフト記号表（勤務時間帯）'!$C$6:$K$35,9,FALSE))</f>
        <v>3.2500000000000004</v>
      </c>
      <c r="AR23" s="238">
        <f>IF(AR22="","",VLOOKUP(AR22,'【記載例】シフト記号表（勤務時間帯）'!$C$6:$K$35,9,FALSE))</f>
        <v>3.2500000000000004</v>
      </c>
      <c r="AS23" s="238" t="str">
        <f>IF(AS22="","",VLOOKUP(AS22,'【記載例】シフト記号表（勤務時間帯）'!$C$6:$K$35,9,FALSE))</f>
        <v/>
      </c>
      <c r="AT23" s="239">
        <f>IF(AT22="","",VLOOKUP(AT22,'【記載例】シフト記号表（勤務時間帯）'!$C$6:$K$35,9,FALSE))</f>
        <v>3.2500000000000004</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65.000000000000014</v>
      </c>
      <c r="AY23" s="331"/>
      <c r="AZ23" s="332">
        <f>IF($BB$3="４週",AX23/4,IF($BB$3="暦月",【記載例】地密通所!AX23/(【記載例】地密通所!$BB$8/7),""))</f>
        <v>16.250000000000004</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3.2499999999999991</v>
      </c>
      <c r="T24" s="241">
        <f>IF(T22="","",VLOOKUP(T22,'【記載例】シフト記号表（勤務時間帯）'!$C$6:$U$35,19,FALSE))</f>
        <v>3.2499999999999991</v>
      </c>
      <c r="U24" s="241" t="str">
        <f>IF(U22="","",VLOOKUP(U22,'【記載例】シフト記号表（勤務時間帯）'!$C$6:$U$35,19,FALSE))</f>
        <v/>
      </c>
      <c r="V24" s="241">
        <f>IF(V22="","",VLOOKUP(V22,'【記載例】シフト記号表（勤務時間帯）'!$C$6:$U$35,19,FALSE))</f>
        <v>3.2499999999999991</v>
      </c>
      <c r="W24" s="241">
        <f>IF(W22="","",VLOOKUP(W22,'【記載例】シフト記号表（勤務時間帯）'!$C$6:$U$35,19,FALSE))</f>
        <v>3.2499999999999991</v>
      </c>
      <c r="X24" s="241" t="str">
        <f>IF(X22="","",VLOOKUP(X22,'【記載例】シフト記号表（勤務時間帯）'!$C$6:$U$35,19,FALSE))</f>
        <v/>
      </c>
      <c r="Y24" s="242">
        <f>IF(Y22="","",VLOOKUP(Y22,'【記載例】シフト記号表（勤務時間帯）'!$C$6:$U$35,19,FALSE))</f>
        <v>3.2499999999999991</v>
      </c>
      <c r="Z24" s="240">
        <f>IF(Z22="","",VLOOKUP(Z22,'【記載例】シフト記号表（勤務時間帯）'!$C$6:$U$35,19,FALSE))</f>
        <v>3.2499999999999991</v>
      </c>
      <c r="AA24" s="241">
        <f>IF(AA22="","",VLOOKUP(AA22,'【記載例】シフト記号表（勤務時間帯）'!$C$6:$U$35,19,FALSE))</f>
        <v>3.2499999999999991</v>
      </c>
      <c r="AB24" s="241" t="str">
        <f>IF(AB22="","",VLOOKUP(AB22,'【記載例】シフト記号表（勤務時間帯）'!$C$6:$U$35,19,FALSE))</f>
        <v/>
      </c>
      <c r="AC24" s="241">
        <f>IF(AC22="","",VLOOKUP(AC22,'【記載例】シフト記号表（勤務時間帯）'!$C$6:$U$35,19,FALSE))</f>
        <v>3.2499999999999991</v>
      </c>
      <c r="AD24" s="241">
        <f>IF(AD22="","",VLOOKUP(AD22,'【記載例】シフト記号表（勤務時間帯）'!$C$6:$U$35,19,FALSE))</f>
        <v>3.2499999999999991</v>
      </c>
      <c r="AE24" s="241" t="str">
        <f>IF(AE22="","",VLOOKUP(AE22,'【記載例】シフト記号表（勤務時間帯）'!$C$6:$U$35,19,FALSE))</f>
        <v/>
      </c>
      <c r="AF24" s="242">
        <f>IF(AF22="","",VLOOKUP(AF22,'【記載例】シフト記号表（勤務時間帯）'!$C$6:$U$35,19,FALSE))</f>
        <v>3.2499999999999991</v>
      </c>
      <c r="AG24" s="240">
        <f>IF(AG22="","",VLOOKUP(AG22,'【記載例】シフト記号表（勤務時間帯）'!$C$6:$U$35,19,FALSE))</f>
        <v>3.2499999999999991</v>
      </c>
      <c r="AH24" s="241">
        <f>IF(AH22="","",VLOOKUP(AH22,'【記載例】シフト記号表（勤務時間帯）'!$C$6:$U$35,19,FALSE))</f>
        <v>3.2499999999999991</v>
      </c>
      <c r="AI24" s="241" t="str">
        <f>IF(AI22="","",VLOOKUP(AI22,'【記載例】シフト記号表（勤務時間帯）'!$C$6:$U$35,19,FALSE))</f>
        <v/>
      </c>
      <c r="AJ24" s="241">
        <f>IF(AJ22="","",VLOOKUP(AJ22,'【記載例】シフト記号表（勤務時間帯）'!$C$6:$U$35,19,FALSE))</f>
        <v>3.2499999999999991</v>
      </c>
      <c r="AK24" s="241">
        <f>IF(AK22="","",VLOOKUP(AK22,'【記載例】シフト記号表（勤務時間帯）'!$C$6:$U$35,19,FALSE))</f>
        <v>3.2499999999999991</v>
      </c>
      <c r="AL24" s="241" t="str">
        <f>IF(AL22="","",VLOOKUP(AL22,'【記載例】シフト記号表（勤務時間帯）'!$C$6:$U$35,19,FALSE))</f>
        <v/>
      </c>
      <c r="AM24" s="242">
        <f>IF(AM22="","",VLOOKUP(AM22,'【記載例】シフト記号表（勤務時間帯）'!$C$6:$U$35,19,FALSE))</f>
        <v>3.2499999999999991</v>
      </c>
      <c r="AN24" s="240">
        <f>IF(AN22="","",VLOOKUP(AN22,'【記載例】シフト記号表（勤務時間帯）'!$C$6:$U$35,19,FALSE))</f>
        <v>3.2499999999999991</v>
      </c>
      <c r="AO24" s="241">
        <f>IF(AO22="","",VLOOKUP(AO22,'【記載例】シフト記号表（勤務時間帯）'!$C$6:$U$35,19,FALSE))</f>
        <v>3.2499999999999991</v>
      </c>
      <c r="AP24" s="241" t="str">
        <f>IF(AP22="","",VLOOKUP(AP22,'【記載例】シフト記号表（勤務時間帯）'!$C$6:$U$35,19,FALSE))</f>
        <v/>
      </c>
      <c r="AQ24" s="241">
        <f>IF(AQ22="","",VLOOKUP(AQ22,'【記載例】シフト記号表（勤務時間帯）'!$C$6:$U$35,19,FALSE))</f>
        <v>3.2499999999999991</v>
      </c>
      <c r="AR24" s="241">
        <f>IF(AR22="","",VLOOKUP(AR22,'【記載例】シフト記号表（勤務時間帯）'!$C$6:$U$35,19,FALSE))</f>
        <v>3.2499999999999991</v>
      </c>
      <c r="AS24" s="241" t="str">
        <f>IF(AS22="","",VLOOKUP(AS22,'【記載例】シフト記号表（勤務時間帯）'!$C$6:$U$35,19,FALSE))</f>
        <v/>
      </c>
      <c r="AT24" s="242">
        <f>IF(AT22="","",VLOOKUP(AT22,'【記載例】シフト記号表（勤務時間帯）'!$C$6:$U$35,19,FALSE))</f>
        <v>3.2499999999999991</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64.999999999999986</v>
      </c>
      <c r="AY24" s="338"/>
      <c r="AZ24" s="407">
        <f>IF($BB$3="４週",AX24/4,IF($BB$3="暦月",【記載例】地密通所!AX24/(【記載例】地密通所!$BB$8/7),""))</f>
        <v>16.249999999999996</v>
      </c>
      <c r="BA24" s="408"/>
      <c r="BB24" s="324"/>
      <c r="BC24" s="325"/>
      <c r="BD24" s="325"/>
      <c r="BE24" s="325"/>
      <c r="BF24" s="326"/>
    </row>
    <row r="25" spans="2:58" ht="20.25" customHeight="1" x14ac:dyDescent="0.4">
      <c r="B25" s="409">
        <f>B22+1</f>
        <v>2</v>
      </c>
      <c r="C25" s="437" t="s">
        <v>60</v>
      </c>
      <c r="D25" s="438"/>
      <c r="E25" s="439"/>
      <c r="F25" s="119"/>
      <c r="G25" s="443" t="s">
        <v>122</v>
      </c>
      <c r="H25" s="445" t="s">
        <v>125</v>
      </c>
      <c r="I25" s="345"/>
      <c r="J25" s="345"/>
      <c r="K25" s="346"/>
      <c r="L25" s="446" t="s">
        <v>127</v>
      </c>
      <c r="M25" s="447"/>
      <c r="N25" s="447"/>
      <c r="O25" s="448"/>
      <c r="P25" s="452" t="s">
        <v>49</v>
      </c>
      <c r="Q25" s="453"/>
      <c r="R25" s="454"/>
      <c r="S25" s="111"/>
      <c r="T25" s="112" t="s">
        <v>159</v>
      </c>
      <c r="U25" s="112" t="s">
        <v>159</v>
      </c>
      <c r="V25" s="112" t="s">
        <v>159</v>
      </c>
      <c r="W25" s="112" t="s">
        <v>159</v>
      </c>
      <c r="X25" s="112" t="s">
        <v>159</v>
      </c>
      <c r="Y25" s="113"/>
      <c r="Z25" s="111"/>
      <c r="AA25" s="112" t="s">
        <v>159</v>
      </c>
      <c r="AB25" s="112" t="s">
        <v>159</v>
      </c>
      <c r="AC25" s="112" t="s">
        <v>159</v>
      </c>
      <c r="AD25" s="112" t="s">
        <v>159</v>
      </c>
      <c r="AE25" s="112" t="s">
        <v>159</v>
      </c>
      <c r="AF25" s="113"/>
      <c r="AG25" s="111"/>
      <c r="AH25" s="112" t="s">
        <v>159</v>
      </c>
      <c r="AI25" s="112" t="s">
        <v>159</v>
      </c>
      <c r="AJ25" s="112" t="s">
        <v>159</v>
      </c>
      <c r="AK25" s="112" t="s">
        <v>159</v>
      </c>
      <c r="AL25" s="112" t="s">
        <v>159</v>
      </c>
      <c r="AM25" s="113"/>
      <c r="AN25" s="111"/>
      <c r="AO25" s="112" t="s">
        <v>159</v>
      </c>
      <c r="AP25" s="112" t="s">
        <v>159</v>
      </c>
      <c r="AQ25" s="112" t="s">
        <v>159</v>
      </c>
      <c r="AR25" s="112" t="s">
        <v>159</v>
      </c>
      <c r="AS25" s="112" t="s">
        <v>159</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3.2500000000000004</v>
      </c>
      <c r="U26" s="238">
        <f>IF(U25="","",VLOOKUP(U25,'【記載例】シフト記号表（勤務時間帯）'!$C$6:$K$35,9,FALSE))</f>
        <v>3.2500000000000004</v>
      </c>
      <c r="V26" s="238">
        <f>IF(V25="","",VLOOKUP(V25,'【記載例】シフト記号表（勤務時間帯）'!$C$6:$K$35,9,FALSE))</f>
        <v>3.2500000000000004</v>
      </c>
      <c r="W26" s="238">
        <f>IF(W25="","",VLOOKUP(W25,'【記載例】シフト記号表（勤務時間帯）'!$C$6:$K$35,9,FALSE))</f>
        <v>3.2500000000000004</v>
      </c>
      <c r="X26" s="238">
        <f>IF(X25="","",VLOOKUP(X25,'【記載例】シフト記号表（勤務時間帯）'!$C$6:$K$35,9,FALSE))</f>
        <v>3.2500000000000004</v>
      </c>
      <c r="Y26" s="239" t="str">
        <f>IF(Y25="","",VLOOKUP(Y25,'【記載例】シフト記号表（勤務時間帯）'!$C$6:$K$35,9,FALSE))</f>
        <v/>
      </c>
      <c r="Z26" s="237" t="str">
        <f>IF(Z25="","",VLOOKUP(Z25,'【記載例】シフト記号表（勤務時間帯）'!$C$6:$K$35,9,FALSE))</f>
        <v/>
      </c>
      <c r="AA26" s="238">
        <f>IF(AA25="","",VLOOKUP(AA25,'【記載例】シフト記号表（勤務時間帯）'!$C$6:$K$35,9,FALSE))</f>
        <v>3.2500000000000004</v>
      </c>
      <c r="AB26" s="238">
        <f>IF(AB25="","",VLOOKUP(AB25,'【記載例】シフト記号表（勤務時間帯）'!$C$6:$K$35,9,FALSE))</f>
        <v>3.2500000000000004</v>
      </c>
      <c r="AC26" s="238">
        <f>IF(AC25="","",VLOOKUP(AC25,'【記載例】シフト記号表（勤務時間帯）'!$C$6:$K$35,9,FALSE))</f>
        <v>3.2500000000000004</v>
      </c>
      <c r="AD26" s="238">
        <f>IF(AD25="","",VLOOKUP(AD25,'【記載例】シフト記号表（勤務時間帯）'!$C$6:$K$35,9,FALSE))</f>
        <v>3.2500000000000004</v>
      </c>
      <c r="AE26" s="238">
        <f>IF(AE25="","",VLOOKUP(AE25,'【記載例】シフト記号表（勤務時間帯）'!$C$6:$K$35,9,FALSE))</f>
        <v>3.2500000000000004</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3.2500000000000004</v>
      </c>
      <c r="AI26" s="238">
        <f>IF(AI25="","",VLOOKUP(AI25,'【記載例】シフト記号表（勤務時間帯）'!$C$6:$K$35,9,FALSE))</f>
        <v>3.2500000000000004</v>
      </c>
      <c r="AJ26" s="238">
        <f>IF(AJ25="","",VLOOKUP(AJ25,'【記載例】シフト記号表（勤務時間帯）'!$C$6:$K$35,9,FALSE))</f>
        <v>3.2500000000000004</v>
      </c>
      <c r="AK26" s="238">
        <f>IF(AK25="","",VLOOKUP(AK25,'【記載例】シフト記号表（勤務時間帯）'!$C$6:$K$35,9,FALSE))</f>
        <v>3.2500000000000004</v>
      </c>
      <c r="AL26" s="238">
        <f>IF(AL25="","",VLOOKUP(AL25,'【記載例】シフト記号表（勤務時間帯）'!$C$6:$K$35,9,FALSE))</f>
        <v>3.2500000000000004</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3.2500000000000004</v>
      </c>
      <c r="AP26" s="238">
        <f>IF(AP25="","",VLOOKUP(AP25,'【記載例】シフト記号表（勤務時間帯）'!$C$6:$K$35,9,FALSE))</f>
        <v>3.2500000000000004</v>
      </c>
      <c r="AQ26" s="238">
        <f>IF(AQ25="","",VLOOKUP(AQ25,'【記載例】シフト記号表（勤務時間帯）'!$C$6:$K$35,9,FALSE))</f>
        <v>3.2500000000000004</v>
      </c>
      <c r="AR26" s="238">
        <f>IF(AR25="","",VLOOKUP(AR25,'【記載例】シフト記号表（勤務時間帯）'!$C$6:$K$35,9,FALSE))</f>
        <v>3.2500000000000004</v>
      </c>
      <c r="AS26" s="238">
        <f>IF(AS25="","",VLOOKUP(AS25,'【記載例】シフト記号表（勤務時間帯）'!$C$6:$K$35,9,FALSE))</f>
        <v>3.2500000000000004</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65.000000000000014</v>
      </c>
      <c r="AY26" s="331"/>
      <c r="AZ26" s="332">
        <f>IF($BB$3="４週",AX26/4,IF($BB$3="暦月",【記載例】地密通所!AX26/(【記載例】地密通所!$BB$8/7),""))</f>
        <v>16.250000000000004</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3.2499999999999991</v>
      </c>
      <c r="U27" s="241">
        <f>IF(U25="","",VLOOKUP(U25,'【記載例】シフト記号表（勤務時間帯）'!$C$6:$U$35,19,FALSE))</f>
        <v>3.2499999999999991</v>
      </c>
      <c r="V27" s="241">
        <f>IF(V25="","",VLOOKUP(V25,'【記載例】シフト記号表（勤務時間帯）'!$C$6:$U$35,19,FALSE))</f>
        <v>3.2499999999999991</v>
      </c>
      <c r="W27" s="241">
        <f>IF(W25="","",VLOOKUP(W25,'【記載例】シフト記号表（勤務時間帯）'!$C$6:$U$35,19,FALSE))</f>
        <v>3.2499999999999991</v>
      </c>
      <c r="X27" s="241">
        <f>IF(X25="","",VLOOKUP(X25,'【記載例】シフト記号表（勤務時間帯）'!$C$6:$U$35,19,FALSE))</f>
        <v>3.2499999999999991</v>
      </c>
      <c r="Y27" s="242" t="str">
        <f>IF(Y25="","",VLOOKUP(Y25,'【記載例】シフト記号表（勤務時間帯）'!$C$6:$U$35,19,FALSE))</f>
        <v/>
      </c>
      <c r="Z27" s="240" t="str">
        <f>IF(Z25="","",VLOOKUP(Z25,'【記載例】シフト記号表（勤務時間帯）'!$C$6:$U$35,19,FALSE))</f>
        <v/>
      </c>
      <c r="AA27" s="241">
        <f>IF(AA25="","",VLOOKUP(AA25,'【記載例】シフト記号表（勤務時間帯）'!$C$6:$U$35,19,FALSE))</f>
        <v>3.2499999999999991</v>
      </c>
      <c r="AB27" s="241">
        <f>IF(AB25="","",VLOOKUP(AB25,'【記載例】シフト記号表（勤務時間帯）'!$C$6:$U$35,19,FALSE))</f>
        <v>3.2499999999999991</v>
      </c>
      <c r="AC27" s="241">
        <f>IF(AC25="","",VLOOKUP(AC25,'【記載例】シフト記号表（勤務時間帯）'!$C$6:$U$35,19,FALSE))</f>
        <v>3.2499999999999991</v>
      </c>
      <c r="AD27" s="241">
        <f>IF(AD25="","",VLOOKUP(AD25,'【記載例】シフト記号表（勤務時間帯）'!$C$6:$U$35,19,FALSE))</f>
        <v>3.2499999999999991</v>
      </c>
      <c r="AE27" s="241">
        <f>IF(AE25="","",VLOOKUP(AE25,'【記載例】シフト記号表（勤務時間帯）'!$C$6:$U$35,19,FALSE))</f>
        <v>3.2499999999999991</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3.2499999999999991</v>
      </c>
      <c r="AI27" s="241">
        <f>IF(AI25="","",VLOOKUP(AI25,'【記載例】シフト記号表（勤務時間帯）'!$C$6:$U$35,19,FALSE))</f>
        <v>3.2499999999999991</v>
      </c>
      <c r="AJ27" s="241">
        <f>IF(AJ25="","",VLOOKUP(AJ25,'【記載例】シフト記号表（勤務時間帯）'!$C$6:$U$35,19,FALSE))</f>
        <v>3.2499999999999991</v>
      </c>
      <c r="AK27" s="241">
        <f>IF(AK25="","",VLOOKUP(AK25,'【記載例】シフト記号表（勤務時間帯）'!$C$6:$U$35,19,FALSE))</f>
        <v>3.2499999999999991</v>
      </c>
      <c r="AL27" s="241">
        <f>IF(AL25="","",VLOOKUP(AL25,'【記載例】シフト記号表（勤務時間帯）'!$C$6:$U$35,19,FALSE))</f>
        <v>3.2499999999999991</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3.2499999999999991</v>
      </c>
      <c r="AP27" s="241">
        <f>IF(AP25="","",VLOOKUP(AP25,'【記載例】シフト記号表（勤務時間帯）'!$C$6:$U$35,19,FALSE))</f>
        <v>3.2499999999999991</v>
      </c>
      <c r="AQ27" s="241">
        <f>IF(AQ25="","",VLOOKUP(AQ25,'【記載例】シフト記号表（勤務時間帯）'!$C$6:$U$35,19,FALSE))</f>
        <v>3.2499999999999991</v>
      </c>
      <c r="AR27" s="241">
        <f>IF(AR25="","",VLOOKUP(AR25,'【記載例】シフト記号表（勤務時間帯）'!$C$6:$U$35,19,FALSE))</f>
        <v>3.2499999999999991</v>
      </c>
      <c r="AS27" s="241">
        <f>IF(AS25="","",VLOOKUP(AS25,'【記載例】シフト記号表（勤務時間帯）'!$C$6:$U$35,19,FALSE))</f>
        <v>3.2499999999999991</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64.999999999999986</v>
      </c>
      <c r="AY27" s="338"/>
      <c r="AZ27" s="407">
        <f>IF($BB$3="４週",AX27/4,IF($BB$3="暦月",【記載例】地密通所!AX27/(【記載例】地密通所!$BB$8/7),""))</f>
        <v>16.249999999999996</v>
      </c>
      <c r="BA27" s="408"/>
      <c r="BB27" s="324"/>
      <c r="BC27" s="325"/>
      <c r="BD27" s="325"/>
      <c r="BE27" s="325"/>
      <c r="BF27" s="326"/>
    </row>
    <row r="28" spans="2:58" ht="20.25" customHeight="1" x14ac:dyDescent="0.4">
      <c r="B28" s="409">
        <f>B25+1</f>
        <v>3</v>
      </c>
      <c r="C28" s="414" t="s">
        <v>60</v>
      </c>
      <c r="D28" s="415"/>
      <c r="E28" s="416"/>
      <c r="F28" s="119"/>
      <c r="G28" s="443" t="s">
        <v>121</v>
      </c>
      <c r="H28" s="445" t="s">
        <v>163</v>
      </c>
      <c r="I28" s="345"/>
      <c r="J28" s="345"/>
      <c r="K28" s="346"/>
      <c r="L28" s="446" t="s">
        <v>128</v>
      </c>
      <c r="M28" s="447"/>
      <c r="N28" s="447"/>
      <c r="O28" s="448"/>
      <c r="P28" s="452" t="s">
        <v>49</v>
      </c>
      <c r="Q28" s="453"/>
      <c r="R28" s="454"/>
      <c r="S28" s="111" t="s">
        <v>159</v>
      </c>
      <c r="T28" s="112"/>
      <c r="U28" s="112"/>
      <c r="V28" s="112"/>
      <c r="W28" s="112"/>
      <c r="X28" s="112"/>
      <c r="Y28" s="113" t="s">
        <v>159</v>
      </c>
      <c r="Z28" s="111" t="s">
        <v>159</v>
      </c>
      <c r="AA28" s="112"/>
      <c r="AB28" s="112"/>
      <c r="AC28" s="112"/>
      <c r="AD28" s="112"/>
      <c r="AE28" s="112"/>
      <c r="AF28" s="113" t="s">
        <v>159</v>
      </c>
      <c r="AG28" s="111" t="s">
        <v>159</v>
      </c>
      <c r="AH28" s="112"/>
      <c r="AI28" s="112"/>
      <c r="AJ28" s="112"/>
      <c r="AK28" s="112"/>
      <c r="AL28" s="112"/>
      <c r="AM28" s="113" t="s">
        <v>159</v>
      </c>
      <c r="AN28" s="111" t="s">
        <v>159</v>
      </c>
      <c r="AO28" s="112"/>
      <c r="AP28" s="112"/>
      <c r="AQ28" s="112"/>
      <c r="AR28" s="112"/>
      <c r="AS28" s="112"/>
      <c r="AT28" s="113" t="s">
        <v>159</v>
      </c>
      <c r="AU28" s="111"/>
      <c r="AV28" s="112"/>
      <c r="AW28" s="112"/>
      <c r="AX28" s="410"/>
      <c r="AY28" s="411"/>
      <c r="AZ28" s="412"/>
      <c r="BA28" s="413"/>
      <c r="BB28" s="440" t="s">
        <v>136</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3.2500000000000004</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3.2500000000000004</v>
      </c>
      <c r="Z29" s="237">
        <f>IF(Z28="","",VLOOKUP(Z28,'【記載例】シフト記号表（勤務時間帯）'!$C$6:$K$35,9,FALSE))</f>
        <v>3.2500000000000004</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3.2500000000000004</v>
      </c>
      <c r="AG29" s="237">
        <f>IF(AG28="","",VLOOKUP(AG28,'【記載例】シフト記号表（勤務時間帯）'!$C$6:$K$35,9,FALSE))</f>
        <v>3.2500000000000004</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3.2500000000000004</v>
      </c>
      <c r="AN29" s="237">
        <f>IF(AN28="","",VLOOKUP(AN28,'【記載例】シフト記号表（勤務時間帯）'!$C$6:$K$35,9,FALSE))</f>
        <v>3.2500000000000004</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3.2500000000000004</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26.000000000000004</v>
      </c>
      <c r="AY29" s="331"/>
      <c r="AZ29" s="332">
        <f>IF($BB$3="４週",AX29/4,IF($BB$3="暦月",【記載例】地密通所!AX29/(【記載例】地密通所!$BB$8/7),""))</f>
        <v>6.5000000000000009</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3.2499999999999991</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3.2499999999999991</v>
      </c>
      <c r="Z30" s="240">
        <f>IF(Z28="","",VLOOKUP(Z28,'【記載例】シフト記号表（勤務時間帯）'!$C$6:$U$35,19,FALSE))</f>
        <v>3.2499999999999991</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3.2499999999999991</v>
      </c>
      <c r="AG30" s="240">
        <f>IF(AG28="","",VLOOKUP(AG28,'【記載例】シフト記号表（勤務時間帯）'!$C$6:$U$35,19,FALSE))</f>
        <v>3.2499999999999991</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3.2499999999999991</v>
      </c>
      <c r="AN30" s="240">
        <f>IF(AN28="","",VLOOKUP(AN28,'【記載例】シフト記号表（勤務時間帯）'!$C$6:$U$35,19,FALSE))</f>
        <v>3.2499999999999991</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3.2499999999999991</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25.999999999999996</v>
      </c>
      <c r="AY30" s="338"/>
      <c r="AZ30" s="407">
        <f>IF($BB$3="４週",AX30/4,IF($BB$3="暦月",【記載例】地密通所!AX30/(【記載例】地密通所!$BB$8/7),""))</f>
        <v>6.4999999999999991</v>
      </c>
      <c r="BA30" s="408"/>
      <c r="BB30" s="324"/>
      <c r="BC30" s="325"/>
      <c r="BD30" s="325"/>
      <c r="BE30" s="325"/>
      <c r="BF30" s="326"/>
    </row>
    <row r="31" spans="2:58" ht="20.25" customHeight="1" x14ac:dyDescent="0.4">
      <c r="B31" s="409">
        <f>B28+1</f>
        <v>4</v>
      </c>
      <c r="C31" s="414" t="s">
        <v>5</v>
      </c>
      <c r="D31" s="415"/>
      <c r="E31" s="416"/>
      <c r="F31" s="119"/>
      <c r="G31" s="443" t="s">
        <v>121</v>
      </c>
      <c r="H31" s="445" t="s">
        <v>14</v>
      </c>
      <c r="I31" s="345"/>
      <c r="J31" s="345"/>
      <c r="K31" s="346"/>
      <c r="L31" s="446" t="s">
        <v>129</v>
      </c>
      <c r="M31" s="447"/>
      <c r="N31" s="447"/>
      <c r="O31" s="448"/>
      <c r="P31" s="452" t="s">
        <v>49</v>
      </c>
      <c r="Q31" s="453"/>
      <c r="R31" s="454"/>
      <c r="S31" s="111" t="s">
        <v>160</v>
      </c>
      <c r="T31" s="112"/>
      <c r="U31" s="112" t="s">
        <v>160</v>
      </c>
      <c r="V31" s="112" t="s">
        <v>160</v>
      </c>
      <c r="W31" s="112"/>
      <c r="X31" s="112" t="s">
        <v>160</v>
      </c>
      <c r="Y31" s="113"/>
      <c r="Z31" s="111" t="s">
        <v>160</v>
      </c>
      <c r="AA31" s="112"/>
      <c r="AB31" s="112" t="s">
        <v>160</v>
      </c>
      <c r="AC31" s="112" t="s">
        <v>160</v>
      </c>
      <c r="AD31" s="112"/>
      <c r="AE31" s="112" t="s">
        <v>160</v>
      </c>
      <c r="AF31" s="113"/>
      <c r="AG31" s="111" t="s">
        <v>160</v>
      </c>
      <c r="AH31" s="112"/>
      <c r="AI31" s="112" t="s">
        <v>160</v>
      </c>
      <c r="AJ31" s="112" t="s">
        <v>160</v>
      </c>
      <c r="AK31" s="112"/>
      <c r="AL31" s="112" t="s">
        <v>160</v>
      </c>
      <c r="AM31" s="113"/>
      <c r="AN31" s="111" t="s">
        <v>160</v>
      </c>
      <c r="AO31" s="112"/>
      <c r="AP31" s="112" t="s">
        <v>160</v>
      </c>
      <c r="AQ31" s="112" t="s">
        <v>160</v>
      </c>
      <c r="AR31" s="112"/>
      <c r="AS31" s="112" t="s">
        <v>160</v>
      </c>
      <c r="AT31" s="113"/>
      <c r="AU31" s="111"/>
      <c r="AV31" s="112"/>
      <c r="AW31" s="112"/>
      <c r="AX31" s="410"/>
      <c r="AY31" s="411"/>
      <c r="AZ31" s="412"/>
      <c r="BA31" s="413"/>
      <c r="BB31" s="440" t="s">
        <v>139</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176</v>
      </c>
      <c r="H34" s="445" t="s">
        <v>6</v>
      </c>
      <c r="I34" s="345"/>
      <c r="J34" s="345"/>
      <c r="K34" s="346"/>
      <c r="L34" s="446" t="s">
        <v>131</v>
      </c>
      <c r="M34" s="447"/>
      <c r="N34" s="447"/>
      <c r="O34" s="448"/>
      <c r="P34" s="452" t="s">
        <v>49</v>
      </c>
      <c r="Q34" s="453"/>
      <c r="R34" s="454"/>
      <c r="S34" s="111"/>
      <c r="T34" s="112" t="s">
        <v>160</v>
      </c>
      <c r="U34" s="112"/>
      <c r="V34" s="112"/>
      <c r="W34" s="112" t="s">
        <v>160</v>
      </c>
      <c r="X34" s="112"/>
      <c r="Y34" s="113" t="s">
        <v>160</v>
      </c>
      <c r="Z34" s="111"/>
      <c r="AA34" s="112" t="s">
        <v>160</v>
      </c>
      <c r="AB34" s="112"/>
      <c r="AC34" s="112"/>
      <c r="AD34" s="112" t="s">
        <v>160</v>
      </c>
      <c r="AE34" s="112"/>
      <c r="AF34" s="113" t="s">
        <v>160</v>
      </c>
      <c r="AG34" s="111"/>
      <c r="AH34" s="112" t="s">
        <v>160</v>
      </c>
      <c r="AI34" s="112"/>
      <c r="AJ34" s="112"/>
      <c r="AK34" s="112" t="s">
        <v>160</v>
      </c>
      <c r="AL34" s="112"/>
      <c r="AM34" s="113" t="s">
        <v>160</v>
      </c>
      <c r="AN34" s="111"/>
      <c r="AO34" s="112" t="s">
        <v>160</v>
      </c>
      <c r="AP34" s="112"/>
      <c r="AQ34" s="112"/>
      <c r="AR34" s="112" t="s">
        <v>160</v>
      </c>
      <c r="AS34" s="112"/>
      <c r="AT34" s="113" t="s">
        <v>160</v>
      </c>
      <c r="AU34" s="111"/>
      <c r="AV34" s="112"/>
      <c r="AW34" s="112"/>
      <c r="AX34" s="410"/>
      <c r="AY34" s="411"/>
      <c r="AZ34" s="412"/>
      <c r="BA34" s="413"/>
      <c r="BB34" s="440" t="s">
        <v>134</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121</v>
      </c>
      <c r="H37" s="445" t="s">
        <v>105</v>
      </c>
      <c r="I37" s="345"/>
      <c r="J37" s="345"/>
      <c r="K37" s="346"/>
      <c r="L37" s="446" t="s">
        <v>128</v>
      </c>
      <c r="M37" s="447"/>
      <c r="N37" s="447"/>
      <c r="O37" s="448"/>
      <c r="P37" s="452" t="s">
        <v>49</v>
      </c>
      <c r="Q37" s="453"/>
      <c r="R37" s="454"/>
      <c r="S37" s="111"/>
      <c r="T37" s="112" t="s">
        <v>159</v>
      </c>
      <c r="U37" s="112" t="s">
        <v>159</v>
      </c>
      <c r="V37" s="112"/>
      <c r="W37" s="112"/>
      <c r="X37" s="112" t="s">
        <v>159</v>
      </c>
      <c r="Y37" s="113"/>
      <c r="Z37" s="111"/>
      <c r="AA37" s="112" t="s">
        <v>159</v>
      </c>
      <c r="AB37" s="112" t="s">
        <v>159</v>
      </c>
      <c r="AC37" s="112"/>
      <c r="AD37" s="112"/>
      <c r="AE37" s="112" t="s">
        <v>159</v>
      </c>
      <c r="AF37" s="113"/>
      <c r="AG37" s="111"/>
      <c r="AH37" s="112" t="s">
        <v>159</v>
      </c>
      <c r="AI37" s="112" t="s">
        <v>159</v>
      </c>
      <c r="AJ37" s="112"/>
      <c r="AK37" s="112"/>
      <c r="AL37" s="112" t="s">
        <v>159</v>
      </c>
      <c r="AM37" s="113"/>
      <c r="AN37" s="111"/>
      <c r="AO37" s="112" t="s">
        <v>159</v>
      </c>
      <c r="AP37" s="112" t="s">
        <v>159</v>
      </c>
      <c r="AQ37" s="112"/>
      <c r="AR37" s="112"/>
      <c r="AS37" s="112" t="s">
        <v>159</v>
      </c>
      <c r="AT37" s="113"/>
      <c r="AU37" s="111"/>
      <c r="AV37" s="112"/>
      <c r="AW37" s="112"/>
      <c r="AX37" s="410"/>
      <c r="AY37" s="411"/>
      <c r="AZ37" s="412"/>
      <c r="BA37" s="413"/>
      <c r="BB37" s="440" t="s">
        <v>137</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3.2500000000000004</v>
      </c>
      <c r="U38" s="238">
        <f>IF(U37="","",VLOOKUP(U37,'【記載例】シフト記号表（勤務時間帯）'!$C$6:$K$35,9,FALSE))</f>
        <v>3.2500000000000004</v>
      </c>
      <c r="V38" s="238" t="str">
        <f>IF(V37="","",VLOOKUP(V37,'【記載例】シフト記号表（勤務時間帯）'!$C$6:$K$35,9,FALSE))</f>
        <v/>
      </c>
      <c r="W38" s="238" t="str">
        <f>IF(W37="","",VLOOKUP(W37,'【記載例】シフト記号表（勤務時間帯）'!$C$6:$K$35,9,FALSE))</f>
        <v/>
      </c>
      <c r="X38" s="238">
        <f>IF(X37="","",VLOOKUP(X37,'【記載例】シフト記号表（勤務時間帯）'!$C$6:$K$35,9,FALSE))</f>
        <v>3.2500000000000004</v>
      </c>
      <c r="Y38" s="239" t="str">
        <f>IF(Y37="","",VLOOKUP(Y37,'【記載例】シフト記号表（勤務時間帯）'!$C$6:$K$35,9,FALSE))</f>
        <v/>
      </c>
      <c r="Z38" s="237" t="str">
        <f>IF(Z37="","",VLOOKUP(Z37,'【記載例】シフト記号表（勤務時間帯）'!$C$6:$K$35,9,FALSE))</f>
        <v/>
      </c>
      <c r="AA38" s="238">
        <f>IF(AA37="","",VLOOKUP(AA37,'【記載例】シフト記号表（勤務時間帯）'!$C$6:$K$35,9,FALSE))</f>
        <v>3.2500000000000004</v>
      </c>
      <c r="AB38" s="238">
        <f>IF(AB37="","",VLOOKUP(AB37,'【記載例】シフト記号表（勤務時間帯）'!$C$6:$K$35,9,FALSE))</f>
        <v>3.2500000000000004</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3.2500000000000004</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3.2500000000000004</v>
      </c>
      <c r="AI38" s="238">
        <f>IF(AI37="","",VLOOKUP(AI37,'【記載例】シフト記号表（勤務時間帯）'!$C$6:$K$35,9,FALSE))</f>
        <v>3.2500000000000004</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3.2500000000000004</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3.2500000000000004</v>
      </c>
      <c r="AP38" s="238">
        <f>IF(AP37="","",VLOOKUP(AP37,'【記載例】シフト記号表（勤務時間帯）'!$C$6:$K$35,9,FALSE))</f>
        <v>3.2500000000000004</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3.2500000000000004</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39.000000000000007</v>
      </c>
      <c r="AY38" s="331"/>
      <c r="AZ38" s="332">
        <f>IF($BB$3="４週",AX38/4,IF($BB$3="暦月",【記載例】地密通所!AX38/(【記載例】地密通所!$BB$8/7),""))</f>
        <v>9.7500000000000018</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3.2499999999999991</v>
      </c>
      <c r="U39" s="241">
        <f>IF(U37="","",VLOOKUP(U37,'【記載例】シフト記号表（勤務時間帯）'!$C$6:$U$35,19,FALSE))</f>
        <v>3.2499999999999991</v>
      </c>
      <c r="V39" s="241" t="str">
        <f>IF(V37="","",VLOOKUP(V37,'【記載例】シフト記号表（勤務時間帯）'!$C$6:$U$35,19,FALSE))</f>
        <v/>
      </c>
      <c r="W39" s="241" t="str">
        <f>IF(W37="","",VLOOKUP(W37,'【記載例】シフト記号表（勤務時間帯）'!$C$6:$U$35,19,FALSE))</f>
        <v/>
      </c>
      <c r="X39" s="241">
        <f>IF(X37="","",VLOOKUP(X37,'【記載例】シフト記号表（勤務時間帯）'!$C$6:$U$35,19,FALSE))</f>
        <v>3.2499999999999991</v>
      </c>
      <c r="Y39" s="242" t="str">
        <f>IF(Y37="","",VLOOKUP(Y37,'【記載例】シフト記号表（勤務時間帯）'!$C$6:$U$35,19,FALSE))</f>
        <v/>
      </c>
      <c r="Z39" s="240" t="str">
        <f>IF(Z37="","",VLOOKUP(Z37,'【記載例】シフト記号表（勤務時間帯）'!$C$6:$U$35,19,FALSE))</f>
        <v/>
      </c>
      <c r="AA39" s="241">
        <f>IF(AA37="","",VLOOKUP(AA37,'【記載例】シフト記号表（勤務時間帯）'!$C$6:$U$35,19,FALSE))</f>
        <v>3.2499999999999991</v>
      </c>
      <c r="AB39" s="241">
        <f>IF(AB37="","",VLOOKUP(AB37,'【記載例】シフト記号表（勤務時間帯）'!$C$6:$U$35,19,FALSE))</f>
        <v>3.2499999999999991</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3.2499999999999991</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3.2499999999999991</v>
      </c>
      <c r="AI39" s="241">
        <f>IF(AI37="","",VLOOKUP(AI37,'【記載例】シフト記号表（勤務時間帯）'!$C$6:$U$35,19,FALSE))</f>
        <v>3.2499999999999991</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3.2499999999999991</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3.2499999999999991</v>
      </c>
      <c r="AP39" s="241">
        <f>IF(AP37="","",VLOOKUP(AP37,'【記載例】シフト記号表（勤務時間帯）'!$C$6:$U$35,19,FALSE))</f>
        <v>3.2499999999999991</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3.2499999999999991</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38.999999999999993</v>
      </c>
      <c r="AY39" s="338"/>
      <c r="AZ39" s="407">
        <f>IF($BB$3="４週",AX39/4,IF($BB$3="暦月",【記載例】地密通所!AX39/(【記載例】地密通所!$BB$8/7),""))</f>
        <v>9.7499999999999982</v>
      </c>
      <c r="BA39" s="408"/>
      <c r="BB39" s="324"/>
      <c r="BC39" s="325"/>
      <c r="BD39" s="325"/>
      <c r="BE39" s="325"/>
      <c r="BF39" s="326"/>
    </row>
    <row r="40" spans="2:58" ht="20.25" customHeight="1" x14ac:dyDescent="0.4">
      <c r="B40" s="409">
        <f>B37+1</f>
        <v>7</v>
      </c>
      <c r="C40" s="414" t="s">
        <v>61</v>
      </c>
      <c r="D40" s="415"/>
      <c r="E40" s="416"/>
      <c r="F40" s="119"/>
      <c r="G40" s="443" t="s">
        <v>121</v>
      </c>
      <c r="H40" s="445" t="s">
        <v>105</v>
      </c>
      <c r="I40" s="345"/>
      <c r="J40" s="345"/>
      <c r="K40" s="346"/>
      <c r="L40" s="446" t="s">
        <v>130</v>
      </c>
      <c r="M40" s="447"/>
      <c r="N40" s="447"/>
      <c r="O40" s="448"/>
      <c r="P40" s="452" t="s">
        <v>49</v>
      </c>
      <c r="Q40" s="453"/>
      <c r="R40" s="454"/>
      <c r="S40" s="111"/>
      <c r="T40" s="112"/>
      <c r="U40" s="112"/>
      <c r="V40" s="112"/>
      <c r="W40" s="112"/>
      <c r="X40" s="112"/>
      <c r="Y40" s="113" t="s">
        <v>159</v>
      </c>
      <c r="Z40" s="111"/>
      <c r="AA40" s="112"/>
      <c r="AB40" s="112"/>
      <c r="AC40" s="112"/>
      <c r="AD40" s="112"/>
      <c r="AE40" s="112"/>
      <c r="AF40" s="113" t="s">
        <v>159</v>
      </c>
      <c r="AG40" s="111"/>
      <c r="AH40" s="112"/>
      <c r="AI40" s="112"/>
      <c r="AJ40" s="112"/>
      <c r="AK40" s="112"/>
      <c r="AL40" s="112"/>
      <c r="AM40" s="113" t="s">
        <v>159</v>
      </c>
      <c r="AN40" s="111"/>
      <c r="AO40" s="112"/>
      <c r="AP40" s="112"/>
      <c r="AQ40" s="112"/>
      <c r="AR40" s="112"/>
      <c r="AS40" s="112"/>
      <c r="AT40" s="113" t="s">
        <v>159</v>
      </c>
      <c r="AU40" s="111"/>
      <c r="AV40" s="112"/>
      <c r="AW40" s="112"/>
      <c r="AX40" s="410"/>
      <c r="AY40" s="411"/>
      <c r="AZ40" s="412"/>
      <c r="BA40" s="413"/>
      <c r="BB40" s="440" t="s">
        <v>138</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3.2500000000000004</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3.2500000000000004</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3.2500000000000004</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3.2500000000000004</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13.000000000000002</v>
      </c>
      <c r="AY41" s="331"/>
      <c r="AZ41" s="332">
        <f>IF($BB$3="４週",AX41/4,IF($BB$3="暦月",【記載例】地密通所!AX41/(【記載例】地密通所!$BB$8/7),""))</f>
        <v>3.2500000000000004</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3.2499999999999991</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3.2499999999999991</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3.2499999999999991</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3.2499999999999991</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12.999999999999996</v>
      </c>
      <c r="AY42" s="338"/>
      <c r="AZ42" s="407">
        <f>IF($BB$3="４週",AX42/4,IF($BB$3="暦月",【記載例】地密通所!AX42/(【記載例】地密通所!$BB$8/7),""))</f>
        <v>3.2499999999999991</v>
      </c>
      <c r="BA42" s="408"/>
      <c r="BB42" s="324"/>
      <c r="BC42" s="325"/>
      <c r="BD42" s="325"/>
      <c r="BE42" s="325"/>
      <c r="BF42" s="326"/>
    </row>
    <row r="43" spans="2:58" ht="20.25" customHeight="1" x14ac:dyDescent="0.4">
      <c r="B43" s="409">
        <f>B40+1</f>
        <v>8</v>
      </c>
      <c r="C43" s="414" t="s">
        <v>61</v>
      </c>
      <c r="D43" s="415"/>
      <c r="E43" s="416"/>
      <c r="F43" s="119"/>
      <c r="G43" s="443" t="s">
        <v>122</v>
      </c>
      <c r="H43" s="445" t="s">
        <v>32</v>
      </c>
      <c r="I43" s="345"/>
      <c r="J43" s="345"/>
      <c r="K43" s="346"/>
      <c r="L43" s="446" t="s">
        <v>132</v>
      </c>
      <c r="M43" s="447"/>
      <c r="N43" s="447"/>
      <c r="O43" s="448"/>
      <c r="P43" s="452" t="s">
        <v>49</v>
      </c>
      <c r="Q43" s="453"/>
      <c r="R43" s="454"/>
      <c r="S43" s="111" t="s">
        <v>159</v>
      </c>
      <c r="T43" s="112"/>
      <c r="U43" s="112" t="s">
        <v>159</v>
      </c>
      <c r="V43" s="112" t="s">
        <v>159</v>
      </c>
      <c r="W43" s="112" t="s">
        <v>159</v>
      </c>
      <c r="X43" s="112"/>
      <c r="Y43" s="113" t="s">
        <v>159</v>
      </c>
      <c r="Z43" s="111" t="s">
        <v>159</v>
      </c>
      <c r="AA43" s="112"/>
      <c r="AB43" s="112" t="s">
        <v>159</v>
      </c>
      <c r="AC43" s="112" t="s">
        <v>159</v>
      </c>
      <c r="AD43" s="112" t="s">
        <v>159</v>
      </c>
      <c r="AE43" s="112"/>
      <c r="AF43" s="113" t="s">
        <v>159</v>
      </c>
      <c r="AG43" s="111" t="s">
        <v>159</v>
      </c>
      <c r="AH43" s="112"/>
      <c r="AI43" s="112" t="s">
        <v>159</v>
      </c>
      <c r="AJ43" s="112" t="s">
        <v>159</v>
      </c>
      <c r="AK43" s="112" t="s">
        <v>159</v>
      </c>
      <c r="AL43" s="112"/>
      <c r="AM43" s="113" t="s">
        <v>159</v>
      </c>
      <c r="AN43" s="111" t="s">
        <v>159</v>
      </c>
      <c r="AO43" s="112"/>
      <c r="AP43" s="112" t="s">
        <v>159</v>
      </c>
      <c r="AQ43" s="112" t="s">
        <v>159</v>
      </c>
      <c r="AR43" s="112" t="s">
        <v>159</v>
      </c>
      <c r="AS43" s="112"/>
      <c r="AT43" s="113" t="s">
        <v>159</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3.2500000000000004</v>
      </c>
      <c r="T44" s="238" t="str">
        <f>IF(T43="","",VLOOKUP(T43,'【記載例】シフト記号表（勤務時間帯）'!$C$6:$K$35,9,FALSE))</f>
        <v/>
      </c>
      <c r="U44" s="238">
        <f>IF(U43="","",VLOOKUP(U43,'【記載例】シフト記号表（勤務時間帯）'!$C$6:$K$35,9,FALSE))</f>
        <v>3.2500000000000004</v>
      </c>
      <c r="V44" s="238">
        <f>IF(V43="","",VLOOKUP(V43,'【記載例】シフト記号表（勤務時間帯）'!$C$6:$K$35,9,FALSE))</f>
        <v>3.2500000000000004</v>
      </c>
      <c r="W44" s="238">
        <f>IF(W43="","",VLOOKUP(W43,'【記載例】シフト記号表（勤務時間帯）'!$C$6:$K$35,9,FALSE))</f>
        <v>3.2500000000000004</v>
      </c>
      <c r="X44" s="238" t="str">
        <f>IF(X43="","",VLOOKUP(X43,'【記載例】シフト記号表（勤務時間帯）'!$C$6:$K$35,9,FALSE))</f>
        <v/>
      </c>
      <c r="Y44" s="239">
        <f>IF(Y43="","",VLOOKUP(Y43,'【記載例】シフト記号表（勤務時間帯）'!$C$6:$K$35,9,FALSE))</f>
        <v>3.2500000000000004</v>
      </c>
      <c r="Z44" s="237">
        <f>IF(Z43="","",VLOOKUP(Z43,'【記載例】シフト記号表（勤務時間帯）'!$C$6:$K$35,9,FALSE))</f>
        <v>3.2500000000000004</v>
      </c>
      <c r="AA44" s="238" t="str">
        <f>IF(AA43="","",VLOOKUP(AA43,'【記載例】シフト記号表（勤務時間帯）'!$C$6:$K$35,9,FALSE))</f>
        <v/>
      </c>
      <c r="AB44" s="238">
        <f>IF(AB43="","",VLOOKUP(AB43,'【記載例】シフト記号表（勤務時間帯）'!$C$6:$K$35,9,FALSE))</f>
        <v>3.2500000000000004</v>
      </c>
      <c r="AC44" s="238">
        <f>IF(AC43="","",VLOOKUP(AC43,'【記載例】シフト記号表（勤務時間帯）'!$C$6:$K$35,9,FALSE))</f>
        <v>3.2500000000000004</v>
      </c>
      <c r="AD44" s="238">
        <f>IF(AD43="","",VLOOKUP(AD43,'【記載例】シフト記号表（勤務時間帯）'!$C$6:$K$35,9,FALSE))</f>
        <v>3.2500000000000004</v>
      </c>
      <c r="AE44" s="238" t="str">
        <f>IF(AE43="","",VLOOKUP(AE43,'【記載例】シフト記号表（勤務時間帯）'!$C$6:$K$35,9,FALSE))</f>
        <v/>
      </c>
      <c r="AF44" s="239">
        <f>IF(AF43="","",VLOOKUP(AF43,'【記載例】シフト記号表（勤務時間帯）'!$C$6:$K$35,9,FALSE))</f>
        <v>3.2500000000000004</v>
      </c>
      <c r="AG44" s="237">
        <f>IF(AG43="","",VLOOKUP(AG43,'【記載例】シフト記号表（勤務時間帯）'!$C$6:$K$35,9,FALSE))</f>
        <v>3.2500000000000004</v>
      </c>
      <c r="AH44" s="238" t="str">
        <f>IF(AH43="","",VLOOKUP(AH43,'【記載例】シフト記号表（勤務時間帯）'!$C$6:$K$35,9,FALSE))</f>
        <v/>
      </c>
      <c r="AI44" s="238">
        <f>IF(AI43="","",VLOOKUP(AI43,'【記載例】シフト記号表（勤務時間帯）'!$C$6:$K$35,9,FALSE))</f>
        <v>3.2500000000000004</v>
      </c>
      <c r="AJ44" s="238">
        <f>IF(AJ43="","",VLOOKUP(AJ43,'【記載例】シフト記号表（勤務時間帯）'!$C$6:$K$35,9,FALSE))</f>
        <v>3.2500000000000004</v>
      </c>
      <c r="AK44" s="238">
        <f>IF(AK43="","",VLOOKUP(AK43,'【記載例】シフト記号表（勤務時間帯）'!$C$6:$K$35,9,FALSE))</f>
        <v>3.2500000000000004</v>
      </c>
      <c r="AL44" s="238" t="str">
        <f>IF(AL43="","",VLOOKUP(AL43,'【記載例】シフト記号表（勤務時間帯）'!$C$6:$K$35,9,FALSE))</f>
        <v/>
      </c>
      <c r="AM44" s="239">
        <f>IF(AM43="","",VLOOKUP(AM43,'【記載例】シフト記号表（勤務時間帯）'!$C$6:$K$35,9,FALSE))</f>
        <v>3.2500000000000004</v>
      </c>
      <c r="AN44" s="237">
        <f>IF(AN43="","",VLOOKUP(AN43,'【記載例】シフト記号表（勤務時間帯）'!$C$6:$K$35,9,FALSE))</f>
        <v>3.2500000000000004</v>
      </c>
      <c r="AO44" s="238" t="str">
        <f>IF(AO43="","",VLOOKUP(AO43,'【記載例】シフト記号表（勤務時間帯）'!$C$6:$K$35,9,FALSE))</f>
        <v/>
      </c>
      <c r="AP44" s="238">
        <f>IF(AP43="","",VLOOKUP(AP43,'【記載例】シフト記号表（勤務時間帯）'!$C$6:$K$35,9,FALSE))</f>
        <v>3.2500000000000004</v>
      </c>
      <c r="AQ44" s="238">
        <f>IF(AQ43="","",VLOOKUP(AQ43,'【記載例】シフト記号表（勤務時間帯）'!$C$6:$K$35,9,FALSE))</f>
        <v>3.2500000000000004</v>
      </c>
      <c r="AR44" s="238">
        <f>IF(AR43="","",VLOOKUP(AR43,'【記載例】シフト記号表（勤務時間帯）'!$C$6:$K$35,9,FALSE))</f>
        <v>3.2500000000000004</v>
      </c>
      <c r="AS44" s="238" t="str">
        <f>IF(AS43="","",VLOOKUP(AS43,'【記載例】シフト記号表（勤務時間帯）'!$C$6:$K$35,9,FALSE))</f>
        <v/>
      </c>
      <c r="AT44" s="239">
        <f>IF(AT43="","",VLOOKUP(AT43,'【記載例】シフト記号表（勤務時間帯）'!$C$6:$K$35,9,FALSE))</f>
        <v>3.2500000000000004</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65.000000000000014</v>
      </c>
      <c r="AY44" s="331"/>
      <c r="AZ44" s="332">
        <f>IF($BB$3="４週",AX44/4,IF($BB$3="暦月",【記載例】地密通所!AX44/(【記載例】地密通所!$BB$8/7),""))</f>
        <v>16.250000000000004</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3.2499999999999991</v>
      </c>
      <c r="T45" s="241" t="str">
        <f>IF(T43="","",VLOOKUP(T43,'【記載例】シフト記号表（勤務時間帯）'!$C$6:$U$35,19,FALSE))</f>
        <v/>
      </c>
      <c r="U45" s="241">
        <f>IF(U43="","",VLOOKUP(U43,'【記載例】シフト記号表（勤務時間帯）'!$C$6:$U$35,19,FALSE))</f>
        <v>3.2499999999999991</v>
      </c>
      <c r="V45" s="241">
        <f>IF(V43="","",VLOOKUP(V43,'【記載例】シフト記号表（勤務時間帯）'!$C$6:$U$35,19,FALSE))</f>
        <v>3.2499999999999991</v>
      </c>
      <c r="W45" s="241">
        <f>IF(W43="","",VLOOKUP(W43,'【記載例】シフト記号表（勤務時間帯）'!$C$6:$U$35,19,FALSE))</f>
        <v>3.2499999999999991</v>
      </c>
      <c r="X45" s="241" t="str">
        <f>IF(X43="","",VLOOKUP(X43,'【記載例】シフト記号表（勤務時間帯）'!$C$6:$U$35,19,FALSE))</f>
        <v/>
      </c>
      <c r="Y45" s="242">
        <f>IF(Y43="","",VLOOKUP(Y43,'【記載例】シフト記号表（勤務時間帯）'!$C$6:$U$35,19,FALSE))</f>
        <v>3.2499999999999991</v>
      </c>
      <c r="Z45" s="240">
        <f>IF(Z43="","",VLOOKUP(Z43,'【記載例】シフト記号表（勤務時間帯）'!$C$6:$U$35,19,FALSE))</f>
        <v>3.2499999999999991</v>
      </c>
      <c r="AA45" s="241" t="str">
        <f>IF(AA43="","",VLOOKUP(AA43,'【記載例】シフト記号表（勤務時間帯）'!$C$6:$U$35,19,FALSE))</f>
        <v/>
      </c>
      <c r="AB45" s="241">
        <f>IF(AB43="","",VLOOKUP(AB43,'【記載例】シフト記号表（勤務時間帯）'!$C$6:$U$35,19,FALSE))</f>
        <v>3.2499999999999991</v>
      </c>
      <c r="AC45" s="241">
        <f>IF(AC43="","",VLOOKUP(AC43,'【記載例】シフト記号表（勤務時間帯）'!$C$6:$U$35,19,FALSE))</f>
        <v>3.2499999999999991</v>
      </c>
      <c r="AD45" s="241">
        <f>IF(AD43="","",VLOOKUP(AD43,'【記載例】シフト記号表（勤務時間帯）'!$C$6:$U$35,19,FALSE))</f>
        <v>3.2499999999999991</v>
      </c>
      <c r="AE45" s="241" t="str">
        <f>IF(AE43="","",VLOOKUP(AE43,'【記載例】シフト記号表（勤務時間帯）'!$C$6:$U$35,19,FALSE))</f>
        <v/>
      </c>
      <c r="AF45" s="242">
        <f>IF(AF43="","",VLOOKUP(AF43,'【記載例】シフト記号表（勤務時間帯）'!$C$6:$U$35,19,FALSE))</f>
        <v>3.2499999999999991</v>
      </c>
      <c r="AG45" s="240">
        <f>IF(AG43="","",VLOOKUP(AG43,'【記載例】シフト記号表（勤務時間帯）'!$C$6:$U$35,19,FALSE))</f>
        <v>3.2499999999999991</v>
      </c>
      <c r="AH45" s="241" t="str">
        <f>IF(AH43="","",VLOOKUP(AH43,'【記載例】シフト記号表（勤務時間帯）'!$C$6:$U$35,19,FALSE))</f>
        <v/>
      </c>
      <c r="AI45" s="241">
        <f>IF(AI43="","",VLOOKUP(AI43,'【記載例】シフト記号表（勤務時間帯）'!$C$6:$U$35,19,FALSE))</f>
        <v>3.2499999999999991</v>
      </c>
      <c r="AJ45" s="241">
        <f>IF(AJ43="","",VLOOKUP(AJ43,'【記載例】シフト記号表（勤務時間帯）'!$C$6:$U$35,19,FALSE))</f>
        <v>3.2499999999999991</v>
      </c>
      <c r="AK45" s="241">
        <f>IF(AK43="","",VLOOKUP(AK43,'【記載例】シフト記号表（勤務時間帯）'!$C$6:$U$35,19,FALSE))</f>
        <v>3.2499999999999991</v>
      </c>
      <c r="AL45" s="241" t="str">
        <f>IF(AL43="","",VLOOKUP(AL43,'【記載例】シフト記号表（勤務時間帯）'!$C$6:$U$35,19,FALSE))</f>
        <v/>
      </c>
      <c r="AM45" s="242">
        <f>IF(AM43="","",VLOOKUP(AM43,'【記載例】シフト記号表（勤務時間帯）'!$C$6:$U$35,19,FALSE))</f>
        <v>3.2499999999999991</v>
      </c>
      <c r="AN45" s="240">
        <f>IF(AN43="","",VLOOKUP(AN43,'【記載例】シフト記号表（勤務時間帯）'!$C$6:$U$35,19,FALSE))</f>
        <v>3.2499999999999991</v>
      </c>
      <c r="AO45" s="241" t="str">
        <f>IF(AO43="","",VLOOKUP(AO43,'【記載例】シフト記号表（勤務時間帯）'!$C$6:$U$35,19,FALSE))</f>
        <v/>
      </c>
      <c r="AP45" s="241">
        <f>IF(AP43="","",VLOOKUP(AP43,'【記載例】シフト記号表（勤務時間帯）'!$C$6:$U$35,19,FALSE))</f>
        <v>3.2499999999999991</v>
      </c>
      <c r="AQ45" s="241">
        <f>IF(AQ43="","",VLOOKUP(AQ43,'【記載例】シフト記号表（勤務時間帯）'!$C$6:$U$35,19,FALSE))</f>
        <v>3.2499999999999991</v>
      </c>
      <c r="AR45" s="241">
        <f>IF(AR43="","",VLOOKUP(AR43,'【記載例】シフト記号表（勤務時間帯）'!$C$6:$U$35,19,FALSE))</f>
        <v>3.2499999999999991</v>
      </c>
      <c r="AS45" s="241" t="str">
        <f>IF(AS43="","",VLOOKUP(AS43,'【記載例】シフト記号表（勤務時間帯）'!$C$6:$U$35,19,FALSE))</f>
        <v/>
      </c>
      <c r="AT45" s="242">
        <f>IF(AT43="","",VLOOKUP(AT43,'【記載例】シフト記号表（勤務時間帯）'!$C$6:$U$35,19,FALSE))</f>
        <v>3.2499999999999991</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64.999999999999986</v>
      </c>
      <c r="AY45" s="338"/>
      <c r="AZ45" s="407">
        <f>IF($BB$3="４週",AX45/4,IF($BB$3="暦月",【記載例】地密通所!AX45/(【記載例】地密通所!$BB$8/7),""))</f>
        <v>16.249999999999996</v>
      </c>
      <c r="BA45" s="408"/>
      <c r="BB45" s="324"/>
      <c r="BC45" s="325"/>
      <c r="BD45" s="325"/>
      <c r="BE45" s="325"/>
      <c r="BF45" s="326"/>
    </row>
    <row r="46" spans="2:58" ht="20.25" customHeight="1" x14ac:dyDescent="0.4">
      <c r="B46" s="409">
        <f>B43+1</f>
        <v>9</v>
      </c>
      <c r="C46" s="414" t="s">
        <v>61</v>
      </c>
      <c r="D46" s="415"/>
      <c r="E46" s="416"/>
      <c r="F46" s="119"/>
      <c r="G46" s="443" t="s">
        <v>122</v>
      </c>
      <c r="H46" s="445" t="s">
        <v>105</v>
      </c>
      <c r="I46" s="345"/>
      <c r="J46" s="345"/>
      <c r="K46" s="346"/>
      <c r="L46" s="446" t="s">
        <v>133</v>
      </c>
      <c r="M46" s="447"/>
      <c r="N46" s="447"/>
      <c r="O46" s="448"/>
      <c r="P46" s="452" t="s">
        <v>49</v>
      </c>
      <c r="Q46" s="453"/>
      <c r="R46" s="454"/>
      <c r="S46" s="111" t="s">
        <v>159</v>
      </c>
      <c r="T46" s="112" t="s">
        <v>159</v>
      </c>
      <c r="U46" s="112"/>
      <c r="V46" s="112" t="s">
        <v>159</v>
      </c>
      <c r="W46" s="112" t="s">
        <v>159</v>
      </c>
      <c r="X46" s="112" t="s">
        <v>159</v>
      </c>
      <c r="Y46" s="113"/>
      <c r="Z46" s="111" t="s">
        <v>159</v>
      </c>
      <c r="AA46" s="112" t="s">
        <v>159</v>
      </c>
      <c r="AB46" s="112"/>
      <c r="AC46" s="112" t="s">
        <v>159</v>
      </c>
      <c r="AD46" s="112" t="s">
        <v>159</v>
      </c>
      <c r="AE46" s="112" t="s">
        <v>159</v>
      </c>
      <c r="AF46" s="113"/>
      <c r="AG46" s="111" t="s">
        <v>159</v>
      </c>
      <c r="AH46" s="112" t="s">
        <v>159</v>
      </c>
      <c r="AI46" s="112"/>
      <c r="AJ46" s="112" t="s">
        <v>159</v>
      </c>
      <c r="AK46" s="112" t="s">
        <v>159</v>
      </c>
      <c r="AL46" s="112" t="s">
        <v>159</v>
      </c>
      <c r="AM46" s="113"/>
      <c r="AN46" s="111" t="s">
        <v>159</v>
      </c>
      <c r="AO46" s="112" t="s">
        <v>159</v>
      </c>
      <c r="AP46" s="112"/>
      <c r="AQ46" s="112" t="s">
        <v>159</v>
      </c>
      <c r="AR46" s="112" t="s">
        <v>159</v>
      </c>
      <c r="AS46" s="112" t="s">
        <v>159</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3.2500000000000004</v>
      </c>
      <c r="T47" s="238">
        <f>IF(T46="","",VLOOKUP(T46,'【記載例】シフト記号表（勤務時間帯）'!$C$6:$K$35,9,FALSE))</f>
        <v>3.2500000000000004</v>
      </c>
      <c r="U47" s="238" t="str">
        <f>IF(U46="","",VLOOKUP(U46,'【記載例】シフト記号表（勤務時間帯）'!$C$6:$K$35,9,FALSE))</f>
        <v/>
      </c>
      <c r="V47" s="238">
        <f>IF(V46="","",VLOOKUP(V46,'【記載例】シフト記号表（勤務時間帯）'!$C$6:$K$35,9,FALSE))</f>
        <v>3.2500000000000004</v>
      </c>
      <c r="W47" s="238">
        <f>IF(W46="","",VLOOKUP(W46,'【記載例】シフト記号表（勤務時間帯）'!$C$6:$K$35,9,FALSE))</f>
        <v>3.2500000000000004</v>
      </c>
      <c r="X47" s="238">
        <f>IF(X46="","",VLOOKUP(X46,'【記載例】シフト記号表（勤務時間帯）'!$C$6:$K$35,9,FALSE))</f>
        <v>3.2500000000000004</v>
      </c>
      <c r="Y47" s="239" t="str">
        <f>IF(Y46="","",VLOOKUP(Y46,'【記載例】シフト記号表（勤務時間帯）'!$C$6:$K$35,9,FALSE))</f>
        <v/>
      </c>
      <c r="Z47" s="237">
        <f>IF(Z46="","",VLOOKUP(Z46,'【記載例】シフト記号表（勤務時間帯）'!$C$6:$K$35,9,FALSE))</f>
        <v>3.2500000000000004</v>
      </c>
      <c r="AA47" s="238">
        <f>IF(AA46="","",VLOOKUP(AA46,'【記載例】シフト記号表（勤務時間帯）'!$C$6:$K$35,9,FALSE))</f>
        <v>3.2500000000000004</v>
      </c>
      <c r="AB47" s="238" t="str">
        <f>IF(AB46="","",VLOOKUP(AB46,'【記載例】シフト記号表（勤務時間帯）'!$C$6:$K$35,9,FALSE))</f>
        <v/>
      </c>
      <c r="AC47" s="238">
        <f>IF(AC46="","",VLOOKUP(AC46,'【記載例】シフト記号表（勤務時間帯）'!$C$6:$K$35,9,FALSE))</f>
        <v>3.2500000000000004</v>
      </c>
      <c r="AD47" s="238">
        <f>IF(AD46="","",VLOOKUP(AD46,'【記載例】シフト記号表（勤務時間帯）'!$C$6:$K$35,9,FALSE))</f>
        <v>3.2500000000000004</v>
      </c>
      <c r="AE47" s="238">
        <f>IF(AE46="","",VLOOKUP(AE46,'【記載例】シフト記号表（勤務時間帯）'!$C$6:$K$35,9,FALSE))</f>
        <v>3.2500000000000004</v>
      </c>
      <c r="AF47" s="239" t="str">
        <f>IF(AF46="","",VLOOKUP(AF46,'【記載例】シフト記号表（勤務時間帯）'!$C$6:$K$35,9,FALSE))</f>
        <v/>
      </c>
      <c r="AG47" s="237">
        <f>IF(AG46="","",VLOOKUP(AG46,'【記載例】シフト記号表（勤務時間帯）'!$C$6:$K$35,9,FALSE))</f>
        <v>3.2500000000000004</v>
      </c>
      <c r="AH47" s="238">
        <f>IF(AH46="","",VLOOKUP(AH46,'【記載例】シフト記号表（勤務時間帯）'!$C$6:$K$35,9,FALSE))</f>
        <v>3.2500000000000004</v>
      </c>
      <c r="AI47" s="238" t="str">
        <f>IF(AI46="","",VLOOKUP(AI46,'【記載例】シフト記号表（勤務時間帯）'!$C$6:$K$35,9,FALSE))</f>
        <v/>
      </c>
      <c r="AJ47" s="238">
        <f>IF(AJ46="","",VLOOKUP(AJ46,'【記載例】シフト記号表（勤務時間帯）'!$C$6:$K$35,9,FALSE))</f>
        <v>3.2500000000000004</v>
      </c>
      <c r="AK47" s="238">
        <f>IF(AK46="","",VLOOKUP(AK46,'【記載例】シフト記号表（勤務時間帯）'!$C$6:$K$35,9,FALSE))</f>
        <v>3.2500000000000004</v>
      </c>
      <c r="AL47" s="238">
        <f>IF(AL46="","",VLOOKUP(AL46,'【記載例】シフト記号表（勤務時間帯）'!$C$6:$K$35,9,FALSE))</f>
        <v>3.2500000000000004</v>
      </c>
      <c r="AM47" s="239" t="str">
        <f>IF(AM46="","",VLOOKUP(AM46,'【記載例】シフト記号表（勤務時間帯）'!$C$6:$K$35,9,FALSE))</f>
        <v/>
      </c>
      <c r="AN47" s="237">
        <f>IF(AN46="","",VLOOKUP(AN46,'【記載例】シフト記号表（勤務時間帯）'!$C$6:$K$35,9,FALSE))</f>
        <v>3.2500000000000004</v>
      </c>
      <c r="AO47" s="238">
        <f>IF(AO46="","",VLOOKUP(AO46,'【記載例】シフト記号表（勤務時間帯）'!$C$6:$K$35,9,FALSE))</f>
        <v>3.2500000000000004</v>
      </c>
      <c r="AP47" s="238" t="str">
        <f>IF(AP46="","",VLOOKUP(AP46,'【記載例】シフト記号表（勤務時間帯）'!$C$6:$K$35,9,FALSE))</f>
        <v/>
      </c>
      <c r="AQ47" s="238">
        <f>IF(AQ46="","",VLOOKUP(AQ46,'【記載例】シフト記号表（勤務時間帯）'!$C$6:$K$35,9,FALSE))</f>
        <v>3.2500000000000004</v>
      </c>
      <c r="AR47" s="238">
        <f>IF(AR46="","",VLOOKUP(AR46,'【記載例】シフト記号表（勤務時間帯）'!$C$6:$K$35,9,FALSE))</f>
        <v>3.2500000000000004</v>
      </c>
      <c r="AS47" s="238">
        <f>IF(AS46="","",VLOOKUP(AS46,'【記載例】シフト記号表（勤務時間帯）'!$C$6:$K$35,9,FALSE))</f>
        <v>3.2500000000000004</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65.000000000000014</v>
      </c>
      <c r="AY47" s="331"/>
      <c r="AZ47" s="332">
        <f>IF($BB$3="４週",AX47/4,IF($BB$3="暦月",【記載例】地密通所!AX47/(【記載例】地密通所!$BB$8/7),""))</f>
        <v>16.250000000000004</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3.2499999999999991</v>
      </c>
      <c r="T48" s="241">
        <f>IF(T46="","",VLOOKUP(T46,'【記載例】シフト記号表（勤務時間帯）'!$C$6:$U$35,19,FALSE))</f>
        <v>3.2499999999999991</v>
      </c>
      <c r="U48" s="241" t="str">
        <f>IF(U46="","",VLOOKUP(U46,'【記載例】シフト記号表（勤務時間帯）'!$C$6:$U$35,19,FALSE))</f>
        <v/>
      </c>
      <c r="V48" s="241">
        <f>IF(V46="","",VLOOKUP(V46,'【記載例】シフト記号表（勤務時間帯）'!$C$6:$U$35,19,FALSE))</f>
        <v>3.2499999999999991</v>
      </c>
      <c r="W48" s="241">
        <f>IF(W46="","",VLOOKUP(W46,'【記載例】シフト記号表（勤務時間帯）'!$C$6:$U$35,19,FALSE))</f>
        <v>3.2499999999999991</v>
      </c>
      <c r="X48" s="241">
        <f>IF(X46="","",VLOOKUP(X46,'【記載例】シフト記号表（勤務時間帯）'!$C$6:$U$35,19,FALSE))</f>
        <v>3.2499999999999991</v>
      </c>
      <c r="Y48" s="242" t="str">
        <f>IF(Y46="","",VLOOKUP(Y46,'【記載例】シフト記号表（勤務時間帯）'!$C$6:$U$35,19,FALSE))</f>
        <v/>
      </c>
      <c r="Z48" s="240">
        <f>IF(Z46="","",VLOOKUP(Z46,'【記載例】シフト記号表（勤務時間帯）'!$C$6:$U$35,19,FALSE))</f>
        <v>3.2499999999999991</v>
      </c>
      <c r="AA48" s="241">
        <f>IF(AA46="","",VLOOKUP(AA46,'【記載例】シフト記号表（勤務時間帯）'!$C$6:$U$35,19,FALSE))</f>
        <v>3.2499999999999991</v>
      </c>
      <c r="AB48" s="241" t="str">
        <f>IF(AB46="","",VLOOKUP(AB46,'【記載例】シフト記号表（勤務時間帯）'!$C$6:$U$35,19,FALSE))</f>
        <v/>
      </c>
      <c r="AC48" s="241">
        <f>IF(AC46="","",VLOOKUP(AC46,'【記載例】シフト記号表（勤務時間帯）'!$C$6:$U$35,19,FALSE))</f>
        <v>3.2499999999999991</v>
      </c>
      <c r="AD48" s="241">
        <f>IF(AD46="","",VLOOKUP(AD46,'【記載例】シフト記号表（勤務時間帯）'!$C$6:$U$35,19,FALSE))</f>
        <v>3.2499999999999991</v>
      </c>
      <c r="AE48" s="241">
        <f>IF(AE46="","",VLOOKUP(AE46,'【記載例】シフト記号表（勤務時間帯）'!$C$6:$U$35,19,FALSE))</f>
        <v>3.2499999999999991</v>
      </c>
      <c r="AF48" s="242" t="str">
        <f>IF(AF46="","",VLOOKUP(AF46,'【記載例】シフト記号表（勤務時間帯）'!$C$6:$U$35,19,FALSE))</f>
        <v/>
      </c>
      <c r="AG48" s="240">
        <f>IF(AG46="","",VLOOKUP(AG46,'【記載例】シフト記号表（勤務時間帯）'!$C$6:$U$35,19,FALSE))</f>
        <v>3.2499999999999991</v>
      </c>
      <c r="AH48" s="241">
        <f>IF(AH46="","",VLOOKUP(AH46,'【記載例】シフト記号表（勤務時間帯）'!$C$6:$U$35,19,FALSE))</f>
        <v>3.2499999999999991</v>
      </c>
      <c r="AI48" s="241" t="str">
        <f>IF(AI46="","",VLOOKUP(AI46,'【記載例】シフト記号表（勤務時間帯）'!$C$6:$U$35,19,FALSE))</f>
        <v/>
      </c>
      <c r="AJ48" s="241">
        <f>IF(AJ46="","",VLOOKUP(AJ46,'【記載例】シフト記号表（勤務時間帯）'!$C$6:$U$35,19,FALSE))</f>
        <v>3.2499999999999991</v>
      </c>
      <c r="AK48" s="241">
        <f>IF(AK46="","",VLOOKUP(AK46,'【記載例】シフト記号表（勤務時間帯）'!$C$6:$U$35,19,FALSE))</f>
        <v>3.2499999999999991</v>
      </c>
      <c r="AL48" s="241">
        <f>IF(AL46="","",VLOOKUP(AL46,'【記載例】シフト記号表（勤務時間帯）'!$C$6:$U$35,19,FALSE))</f>
        <v>3.2499999999999991</v>
      </c>
      <c r="AM48" s="242" t="str">
        <f>IF(AM46="","",VLOOKUP(AM46,'【記載例】シフト記号表（勤務時間帯）'!$C$6:$U$35,19,FALSE))</f>
        <v/>
      </c>
      <c r="AN48" s="240">
        <f>IF(AN46="","",VLOOKUP(AN46,'【記載例】シフト記号表（勤務時間帯）'!$C$6:$U$35,19,FALSE))</f>
        <v>3.2499999999999991</v>
      </c>
      <c r="AO48" s="241">
        <f>IF(AO46="","",VLOOKUP(AO46,'【記載例】シフト記号表（勤務時間帯）'!$C$6:$U$35,19,FALSE))</f>
        <v>3.2499999999999991</v>
      </c>
      <c r="AP48" s="241" t="str">
        <f>IF(AP46="","",VLOOKUP(AP46,'【記載例】シフト記号表（勤務時間帯）'!$C$6:$U$35,19,FALSE))</f>
        <v/>
      </c>
      <c r="AQ48" s="241">
        <f>IF(AQ46="","",VLOOKUP(AQ46,'【記載例】シフト記号表（勤務時間帯）'!$C$6:$U$35,19,FALSE))</f>
        <v>3.2499999999999991</v>
      </c>
      <c r="AR48" s="241">
        <f>IF(AR46="","",VLOOKUP(AR46,'【記載例】シフト記号表（勤務時間帯）'!$C$6:$U$35,19,FALSE))</f>
        <v>3.2499999999999991</v>
      </c>
      <c r="AS48" s="241">
        <f>IF(AS46="","",VLOOKUP(AS46,'【記載例】シフト記号表（勤務時間帯）'!$C$6:$U$35,19,FALSE))</f>
        <v>3.2499999999999991</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64.999999999999986</v>
      </c>
      <c r="AY48" s="338"/>
      <c r="AZ48" s="407">
        <f>IF($BB$3="４週",AX48/4,IF($BB$3="暦月",【記載例】地密通所!AX48/(【記載例】地密通所!$BB$8/7),""))</f>
        <v>16.249999999999996</v>
      </c>
      <c r="BA48" s="408"/>
      <c r="BB48" s="324"/>
      <c r="BC48" s="325"/>
      <c r="BD48" s="325"/>
      <c r="BE48" s="325"/>
      <c r="BF48" s="326"/>
    </row>
    <row r="49" spans="2:58" ht="20.25" customHeight="1" x14ac:dyDescent="0.4">
      <c r="B49" s="409">
        <f>B46+1</f>
        <v>10</v>
      </c>
      <c r="C49" s="414" t="s">
        <v>62</v>
      </c>
      <c r="D49" s="415"/>
      <c r="E49" s="416"/>
      <c r="F49" s="119"/>
      <c r="G49" s="443" t="s">
        <v>121</v>
      </c>
      <c r="H49" s="445" t="s">
        <v>14</v>
      </c>
      <c r="I49" s="345"/>
      <c r="J49" s="345"/>
      <c r="K49" s="346"/>
      <c r="L49" s="446" t="s">
        <v>129</v>
      </c>
      <c r="M49" s="447"/>
      <c r="N49" s="447"/>
      <c r="O49" s="448"/>
      <c r="P49" s="452" t="s">
        <v>49</v>
      </c>
      <c r="Q49" s="453"/>
      <c r="R49" s="454"/>
      <c r="S49" s="111" t="s">
        <v>162</v>
      </c>
      <c r="T49" s="112"/>
      <c r="U49" s="112" t="s">
        <v>162</v>
      </c>
      <c r="V49" s="112" t="s">
        <v>162</v>
      </c>
      <c r="W49" s="112"/>
      <c r="X49" s="112" t="s">
        <v>162</v>
      </c>
      <c r="Y49" s="113"/>
      <c r="Z49" s="111" t="s">
        <v>162</v>
      </c>
      <c r="AA49" s="112"/>
      <c r="AB49" s="112" t="s">
        <v>162</v>
      </c>
      <c r="AC49" s="112" t="s">
        <v>162</v>
      </c>
      <c r="AD49" s="112"/>
      <c r="AE49" s="112" t="s">
        <v>162</v>
      </c>
      <c r="AF49" s="113"/>
      <c r="AG49" s="111" t="s">
        <v>162</v>
      </c>
      <c r="AH49" s="112"/>
      <c r="AI49" s="112" t="s">
        <v>162</v>
      </c>
      <c r="AJ49" s="112" t="s">
        <v>162</v>
      </c>
      <c r="AK49" s="112"/>
      <c r="AL49" s="112" t="s">
        <v>162</v>
      </c>
      <c r="AM49" s="113"/>
      <c r="AN49" s="111" t="s">
        <v>162</v>
      </c>
      <c r="AO49" s="112"/>
      <c r="AP49" s="112" t="s">
        <v>162</v>
      </c>
      <c r="AQ49" s="112" t="s">
        <v>162</v>
      </c>
      <c r="AR49" s="112"/>
      <c r="AS49" s="112" t="s">
        <v>162</v>
      </c>
      <c r="AT49" s="113"/>
      <c r="AU49" s="111"/>
      <c r="AV49" s="112"/>
      <c r="AW49" s="112"/>
      <c r="AX49" s="410"/>
      <c r="AY49" s="411"/>
      <c r="AZ49" s="412"/>
      <c r="BA49" s="413"/>
      <c r="BB49" s="440" t="s">
        <v>140</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176</v>
      </c>
      <c r="H52" s="445" t="s">
        <v>14</v>
      </c>
      <c r="I52" s="345"/>
      <c r="J52" s="345"/>
      <c r="K52" s="346"/>
      <c r="L52" s="446" t="s">
        <v>131</v>
      </c>
      <c r="M52" s="447"/>
      <c r="N52" s="447"/>
      <c r="O52" s="448"/>
      <c r="P52" s="452" t="s">
        <v>49</v>
      </c>
      <c r="Q52" s="453"/>
      <c r="R52" s="454"/>
      <c r="S52" s="111"/>
      <c r="T52" s="112" t="s">
        <v>162</v>
      </c>
      <c r="U52" s="112"/>
      <c r="V52" s="112"/>
      <c r="W52" s="112" t="s">
        <v>162</v>
      </c>
      <c r="X52" s="112"/>
      <c r="Y52" s="113" t="s">
        <v>162</v>
      </c>
      <c r="Z52" s="111"/>
      <c r="AA52" s="112" t="s">
        <v>162</v>
      </c>
      <c r="AB52" s="112"/>
      <c r="AC52" s="112"/>
      <c r="AD52" s="112" t="s">
        <v>162</v>
      </c>
      <c r="AE52" s="112"/>
      <c r="AF52" s="113" t="s">
        <v>162</v>
      </c>
      <c r="AG52" s="111"/>
      <c r="AH52" s="112" t="s">
        <v>162</v>
      </c>
      <c r="AI52" s="112"/>
      <c r="AJ52" s="112"/>
      <c r="AK52" s="112" t="s">
        <v>162</v>
      </c>
      <c r="AL52" s="112"/>
      <c r="AM52" s="113" t="s">
        <v>162</v>
      </c>
      <c r="AN52" s="111"/>
      <c r="AO52" s="112" t="s">
        <v>162</v>
      </c>
      <c r="AP52" s="112"/>
      <c r="AQ52" s="112"/>
      <c r="AR52" s="112" t="s">
        <v>162</v>
      </c>
      <c r="AS52" s="112"/>
      <c r="AT52" s="113" t="s">
        <v>162</v>
      </c>
      <c r="AU52" s="111"/>
      <c r="AV52" s="112"/>
      <c r="AW52" s="112"/>
      <c r="AX52" s="410"/>
      <c r="AY52" s="411"/>
      <c r="AZ52" s="412"/>
      <c r="BA52" s="413"/>
      <c r="BB52" s="440" t="s">
        <v>135</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189</v>
      </c>
      <c r="H62" s="458"/>
      <c r="I62" s="458"/>
      <c r="J62" s="458"/>
      <c r="K62" s="459"/>
      <c r="L62" s="281"/>
      <c r="M62" s="475" t="s">
        <v>60</v>
      </c>
      <c r="N62" s="476"/>
      <c r="O62" s="476"/>
      <c r="P62" s="476"/>
      <c r="Q62" s="476"/>
      <c r="R62" s="477"/>
      <c r="S62" s="282">
        <f t="shared" ref="S62:AH64" si="1">IF(SUMIF($F$22:$F$60, $M62, S$22:S$60)=0,"",SUMIF($F$22:$F$60, $M62, S$22:S$60))</f>
        <v>3.2499999999999991</v>
      </c>
      <c r="T62" s="283">
        <f t="shared" si="1"/>
        <v>3.2499999999999991</v>
      </c>
      <c r="U62" s="283">
        <f t="shared" si="1"/>
        <v>3.2499999999999991</v>
      </c>
      <c r="V62" s="283">
        <f t="shared" si="1"/>
        <v>3.2499999999999991</v>
      </c>
      <c r="W62" s="283">
        <f t="shared" si="1"/>
        <v>3.2499999999999991</v>
      </c>
      <c r="X62" s="283">
        <f t="shared" si="1"/>
        <v>3.2499999999999991</v>
      </c>
      <c r="Y62" s="284">
        <f t="shared" si="1"/>
        <v>3.2499999999999991</v>
      </c>
      <c r="Z62" s="282">
        <f t="shared" si="1"/>
        <v>3.2499999999999991</v>
      </c>
      <c r="AA62" s="283">
        <f t="shared" si="1"/>
        <v>3.2499999999999991</v>
      </c>
      <c r="AB62" s="283">
        <f t="shared" si="1"/>
        <v>3.2499999999999991</v>
      </c>
      <c r="AC62" s="283">
        <f t="shared" si="1"/>
        <v>3.2499999999999991</v>
      </c>
      <c r="AD62" s="283">
        <f t="shared" si="1"/>
        <v>3.2499999999999991</v>
      </c>
      <c r="AE62" s="283">
        <f t="shared" si="1"/>
        <v>3.2499999999999991</v>
      </c>
      <c r="AF62" s="284">
        <f t="shared" si="1"/>
        <v>3.2499999999999991</v>
      </c>
      <c r="AG62" s="282">
        <f t="shared" si="1"/>
        <v>3.2499999999999991</v>
      </c>
      <c r="AH62" s="283">
        <f t="shared" si="1"/>
        <v>3.2499999999999991</v>
      </c>
      <c r="AI62" s="283">
        <f t="shared" ref="AI62:AW64" si="2">IF(SUMIF($F$22:$F$60, $M62, AI$22:AI$60)=0,"",SUMIF($F$22:$F$60, $M62, AI$22:AI$60))</f>
        <v>3.2499999999999991</v>
      </c>
      <c r="AJ62" s="283">
        <f t="shared" si="2"/>
        <v>3.2499999999999991</v>
      </c>
      <c r="AK62" s="283">
        <f t="shared" si="2"/>
        <v>3.2499999999999991</v>
      </c>
      <c r="AL62" s="283">
        <f t="shared" si="2"/>
        <v>3.2499999999999991</v>
      </c>
      <c r="AM62" s="284">
        <f t="shared" si="2"/>
        <v>3.2499999999999991</v>
      </c>
      <c r="AN62" s="282">
        <f t="shared" si="2"/>
        <v>3.2499999999999991</v>
      </c>
      <c r="AO62" s="283">
        <f t="shared" si="2"/>
        <v>3.2499999999999991</v>
      </c>
      <c r="AP62" s="283">
        <f t="shared" si="2"/>
        <v>3.2499999999999991</v>
      </c>
      <c r="AQ62" s="283">
        <f t="shared" si="2"/>
        <v>3.2499999999999991</v>
      </c>
      <c r="AR62" s="283">
        <f t="shared" si="2"/>
        <v>3.2499999999999991</v>
      </c>
      <c r="AS62" s="283">
        <f t="shared" si="2"/>
        <v>3.2499999999999991</v>
      </c>
      <c r="AT62" s="284">
        <f t="shared" si="2"/>
        <v>3.2499999999999991</v>
      </c>
      <c r="AU62" s="282" t="str">
        <f t="shared" si="2"/>
        <v/>
      </c>
      <c r="AV62" s="283" t="str">
        <f t="shared" si="2"/>
        <v/>
      </c>
      <c r="AW62" s="283" t="str">
        <f t="shared" si="2"/>
        <v/>
      </c>
      <c r="AX62" s="493">
        <f>IF(SUMIF($F$22:$F$60, $M62, AX$22:AX$60)=0,"",SUMIF($F$22:$F$60, $M62, AX$22:AX$60))</f>
        <v>90.999999999999986</v>
      </c>
      <c r="AY62" s="494"/>
      <c r="AZ62" s="464">
        <f>IF(AX62="","",IF($BB$3="４週",AX62/4,IF($BB$3="暦月",AX62/($BB$8/7),"")))</f>
        <v>22.749999999999996</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6.4999999999999982</v>
      </c>
      <c r="T64" s="283">
        <f t="shared" si="1"/>
        <v>6.4999999999999982</v>
      </c>
      <c r="U64" s="283">
        <f t="shared" si="1"/>
        <v>6.4999999999999982</v>
      </c>
      <c r="V64" s="283">
        <f t="shared" si="1"/>
        <v>6.4999999999999982</v>
      </c>
      <c r="W64" s="283">
        <f t="shared" si="1"/>
        <v>6.4999999999999982</v>
      </c>
      <c r="X64" s="283">
        <f t="shared" si="1"/>
        <v>6.4999999999999982</v>
      </c>
      <c r="Y64" s="284">
        <f t="shared" si="1"/>
        <v>6.4999999999999982</v>
      </c>
      <c r="Z64" s="282">
        <f t="shared" si="1"/>
        <v>6.4999999999999982</v>
      </c>
      <c r="AA64" s="283">
        <f t="shared" si="1"/>
        <v>6.4999999999999982</v>
      </c>
      <c r="AB64" s="283">
        <f t="shared" si="1"/>
        <v>6.4999999999999982</v>
      </c>
      <c r="AC64" s="283">
        <f t="shared" si="1"/>
        <v>6.4999999999999982</v>
      </c>
      <c r="AD64" s="283">
        <f t="shared" si="1"/>
        <v>6.4999999999999982</v>
      </c>
      <c r="AE64" s="283">
        <f t="shared" si="1"/>
        <v>6.4999999999999982</v>
      </c>
      <c r="AF64" s="284">
        <f t="shared" si="1"/>
        <v>6.4999999999999982</v>
      </c>
      <c r="AG64" s="282">
        <f t="shared" si="1"/>
        <v>6.4999999999999982</v>
      </c>
      <c r="AH64" s="283">
        <f t="shared" si="1"/>
        <v>6.4999999999999982</v>
      </c>
      <c r="AI64" s="283">
        <f t="shared" si="2"/>
        <v>6.4999999999999982</v>
      </c>
      <c r="AJ64" s="283">
        <f t="shared" si="2"/>
        <v>6.4999999999999982</v>
      </c>
      <c r="AK64" s="283">
        <f t="shared" si="2"/>
        <v>6.4999999999999982</v>
      </c>
      <c r="AL64" s="283">
        <f t="shared" si="2"/>
        <v>6.4999999999999982</v>
      </c>
      <c r="AM64" s="284">
        <f t="shared" si="2"/>
        <v>6.4999999999999982</v>
      </c>
      <c r="AN64" s="282">
        <f t="shared" si="2"/>
        <v>6.4999999999999982</v>
      </c>
      <c r="AO64" s="283">
        <f t="shared" si="2"/>
        <v>6.4999999999999982</v>
      </c>
      <c r="AP64" s="283">
        <f t="shared" si="2"/>
        <v>6.4999999999999982</v>
      </c>
      <c r="AQ64" s="283">
        <f t="shared" si="2"/>
        <v>6.4999999999999982</v>
      </c>
      <c r="AR64" s="283">
        <f t="shared" si="2"/>
        <v>6.4999999999999982</v>
      </c>
      <c r="AS64" s="283">
        <f t="shared" si="2"/>
        <v>6.4999999999999982</v>
      </c>
      <c r="AT64" s="284">
        <f t="shared" si="2"/>
        <v>6.4999999999999982</v>
      </c>
      <c r="AU64" s="282" t="str">
        <f t="shared" si="2"/>
        <v/>
      </c>
      <c r="AV64" s="283" t="str">
        <f t="shared" si="2"/>
        <v/>
      </c>
      <c r="AW64" s="283" t="str">
        <f t="shared" si="2"/>
        <v/>
      </c>
      <c r="AX64" s="493">
        <f>IF(SUMIF($F$22:$F$60, $M64, AX$22:AX$60)=0,"",SUMIF($F$22:$F$60, $M64, AX$22:AX$60))</f>
        <v>181.99999999999994</v>
      </c>
      <c r="AY64" s="494"/>
      <c r="AZ64" s="464">
        <f>IF(AX64="","",IF($BB$3="４週",AX64/4,IF($BB$3="暦月",AX64/($BB$8/7),"")))</f>
        <v>45.499999999999986</v>
      </c>
      <c r="BA64" s="465"/>
      <c r="BB64" s="481"/>
      <c r="BC64" s="482"/>
      <c r="BD64" s="482"/>
      <c r="BE64" s="482"/>
      <c r="BF64" s="483"/>
    </row>
    <row r="65" spans="1:73" ht="20.25" customHeight="1" x14ac:dyDescent="0.4">
      <c r="B65" s="194"/>
      <c r="C65" s="195"/>
      <c r="D65" s="195"/>
      <c r="E65" s="195"/>
      <c r="F65" s="195"/>
      <c r="G65" s="510" t="s">
        <v>190</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191</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210</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192</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tabSelected="1" zoomScale="75" zoomScaleNormal="75" workbookViewId="0">
      <selection activeCell="G7" sqref="G7"/>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217</v>
      </c>
    </row>
    <row r="2" spans="2:23" x14ac:dyDescent="0.4">
      <c r="B2" s="81" t="s">
        <v>70</v>
      </c>
      <c r="E2" s="82"/>
      <c r="I2" s="83"/>
    </row>
    <row r="3" spans="2:23" x14ac:dyDescent="0.4">
      <c r="B3" s="83" t="s">
        <v>150</v>
      </c>
      <c r="E3" s="82" t="s">
        <v>154</v>
      </c>
      <c r="I3" s="83"/>
    </row>
    <row r="4" spans="2:23" x14ac:dyDescent="0.4">
      <c r="B4" s="81"/>
      <c r="E4" s="512" t="s">
        <v>52</v>
      </c>
      <c r="F4" s="512"/>
      <c r="G4" s="512"/>
      <c r="H4" s="512"/>
      <c r="I4" s="512"/>
      <c r="J4" s="512"/>
      <c r="K4" s="512"/>
      <c r="M4" s="512" t="s">
        <v>51</v>
      </c>
      <c r="N4" s="512"/>
      <c r="O4" s="512"/>
      <c r="Q4" s="512" t="s">
        <v>82</v>
      </c>
      <c r="R4" s="512"/>
      <c r="S4" s="512"/>
      <c r="T4" s="512"/>
      <c r="U4" s="512"/>
      <c r="W4" s="512" t="s">
        <v>153</v>
      </c>
    </row>
    <row r="5" spans="2:23" x14ac:dyDescent="0.4">
      <c r="B5" s="79" t="s">
        <v>98</v>
      </c>
      <c r="C5" s="79" t="s">
        <v>7</v>
      </c>
      <c r="E5" s="79" t="s">
        <v>149</v>
      </c>
      <c r="F5" s="79"/>
      <c r="G5" s="79" t="s">
        <v>148</v>
      </c>
      <c r="I5" s="79" t="s">
        <v>71</v>
      </c>
      <c r="K5" s="79" t="s">
        <v>52</v>
      </c>
      <c r="M5" s="79" t="s">
        <v>151</v>
      </c>
      <c r="O5" s="79" t="s">
        <v>152</v>
      </c>
      <c r="Q5" s="79" t="s">
        <v>151</v>
      </c>
      <c r="S5" s="79" t="s">
        <v>152</v>
      </c>
      <c r="U5" s="79" t="s">
        <v>52</v>
      </c>
      <c r="W5" s="512"/>
    </row>
    <row r="6" spans="2:23" x14ac:dyDescent="0.4">
      <c r="B6" s="79">
        <v>1</v>
      </c>
      <c r="C6" s="76" t="s">
        <v>33</v>
      </c>
      <c r="D6" s="79" t="s">
        <v>73</v>
      </c>
      <c r="E6" s="75">
        <v>0.35416666666666669</v>
      </c>
      <c r="F6" s="79" t="s">
        <v>2</v>
      </c>
      <c r="G6" s="75">
        <v>0.52083333333333337</v>
      </c>
      <c r="H6" s="80" t="s">
        <v>75</v>
      </c>
      <c r="I6" s="75">
        <v>3.125E-2</v>
      </c>
      <c r="J6" s="80" t="s">
        <v>66</v>
      </c>
      <c r="K6" s="84">
        <f t="shared" ref="K6:K8" si="0">(G6-E6-I6)*24</f>
        <v>3.2500000000000004</v>
      </c>
      <c r="M6" s="75">
        <v>0.375</v>
      </c>
      <c r="N6" s="79" t="s">
        <v>2</v>
      </c>
      <c r="O6" s="75">
        <v>0.51041666666666663</v>
      </c>
      <c r="Q6" s="74">
        <f>IF(E6&lt;M6,M6,E6)</f>
        <v>0.375</v>
      </c>
      <c r="R6" s="79" t="s">
        <v>2</v>
      </c>
      <c r="S6" s="74">
        <f t="shared" ref="S6:S8" si="1">IF(G6&gt;O6,O6,G6)</f>
        <v>0.51041666666666663</v>
      </c>
      <c r="U6" s="85">
        <f t="shared" ref="U6:U8" si="2">(S6-Q6)*24</f>
        <v>3.2499999999999991</v>
      </c>
      <c r="W6" s="90"/>
    </row>
    <row r="7" spans="2:23" x14ac:dyDescent="0.4">
      <c r="B7" s="79">
        <v>2</v>
      </c>
      <c r="C7" s="76" t="s">
        <v>36</v>
      </c>
      <c r="D7" s="79" t="s">
        <v>73</v>
      </c>
      <c r="E7" s="75">
        <v>0.54166666666666663</v>
      </c>
      <c r="F7" s="79" t="s">
        <v>2</v>
      </c>
      <c r="G7" s="75">
        <v>0.72916666666666663</v>
      </c>
      <c r="H7" s="80" t="s">
        <v>75</v>
      </c>
      <c r="I7" s="75">
        <v>3.125E-2</v>
      </c>
      <c r="J7" s="80" t="s">
        <v>66</v>
      </c>
      <c r="K7" s="84">
        <f t="shared" si="0"/>
        <v>3.75</v>
      </c>
      <c r="M7" s="75">
        <v>0.5625</v>
      </c>
      <c r="N7" s="79" t="s">
        <v>2</v>
      </c>
      <c r="O7" s="75">
        <v>0.69791666666666663</v>
      </c>
      <c r="Q7" s="74">
        <f t="shared" ref="Q7:Q8" si="3">IF(E7&lt;M7,M7,E7)</f>
        <v>0.5625</v>
      </c>
      <c r="R7" s="79" t="s">
        <v>2</v>
      </c>
      <c r="S7" s="74">
        <f t="shared" si="1"/>
        <v>0.69791666666666663</v>
      </c>
      <c r="U7" s="85">
        <f t="shared" si="2"/>
        <v>3.2499999999999991</v>
      </c>
      <c r="W7" s="90"/>
    </row>
    <row r="8" spans="2:23" x14ac:dyDescent="0.4">
      <c r="B8" s="79">
        <v>3</v>
      </c>
      <c r="C8" s="76" t="s">
        <v>34</v>
      </c>
      <c r="D8" s="79" t="s">
        <v>73</v>
      </c>
      <c r="E8" s="75">
        <v>0.35416666666666669</v>
      </c>
      <c r="F8" s="79" t="s">
        <v>2</v>
      </c>
      <c r="G8" s="75">
        <v>0.72916666666666663</v>
      </c>
      <c r="H8" s="80" t="s">
        <v>75</v>
      </c>
      <c r="I8" s="75">
        <v>4.1666666666666664E-2</v>
      </c>
      <c r="J8" s="80" t="s">
        <v>66</v>
      </c>
      <c r="K8" s="84">
        <f t="shared" si="0"/>
        <v>7.9999999999999982</v>
      </c>
      <c r="M8" s="75">
        <v>0.375</v>
      </c>
      <c r="N8" s="79" t="s">
        <v>2</v>
      </c>
      <c r="O8" s="75">
        <v>0.69791666666666663</v>
      </c>
      <c r="Q8" s="74">
        <f t="shared" si="3"/>
        <v>0.375</v>
      </c>
      <c r="R8" s="79" t="s">
        <v>2</v>
      </c>
      <c r="S8" s="74">
        <f t="shared" si="1"/>
        <v>0.69791666666666663</v>
      </c>
      <c r="U8" s="85">
        <f t="shared" si="2"/>
        <v>7.7499999999999991</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161</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165</v>
      </c>
    </row>
    <row r="38" spans="2:23" x14ac:dyDescent="0.4">
      <c r="C38" s="89" t="s">
        <v>166</v>
      </c>
    </row>
    <row r="39" spans="2:23" x14ac:dyDescent="0.4">
      <c r="C39" s="89" t="s">
        <v>167</v>
      </c>
    </row>
    <row r="40" spans="2:23" x14ac:dyDescent="0.4">
      <c r="C40" s="89" t="s">
        <v>168</v>
      </c>
    </row>
    <row r="41" spans="2:23" x14ac:dyDescent="0.4">
      <c r="C41" s="81" t="s">
        <v>209</v>
      </c>
    </row>
    <row r="42" spans="2:23" x14ac:dyDescent="0.4">
      <c r="C42" s="81" t="s">
        <v>213</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291" t="s">
        <v>173</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106</v>
      </c>
      <c r="BB3" s="295" t="s">
        <v>156</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157</v>
      </c>
      <c r="BB4" s="295" t="s">
        <v>158</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177</v>
      </c>
      <c r="AM6" s="122"/>
      <c r="AN6" s="122"/>
      <c r="AO6" s="122"/>
      <c r="AP6" s="122"/>
      <c r="AQ6" s="122"/>
      <c r="AR6" s="122"/>
      <c r="AS6" s="122"/>
      <c r="AT6" s="149"/>
      <c r="AU6" s="149"/>
      <c r="AV6" s="155"/>
      <c r="AW6" s="122"/>
      <c r="AX6" s="298">
        <v>40</v>
      </c>
      <c r="AY6" s="300"/>
      <c r="AZ6" s="155" t="s">
        <v>178</v>
      </c>
      <c r="BA6" s="122"/>
      <c r="BB6" s="298">
        <v>160</v>
      </c>
      <c r="BC6" s="300"/>
      <c r="BD6" s="155" t="s">
        <v>179</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180</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181</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182</v>
      </c>
      <c r="D17" s="576"/>
      <c r="E17" s="577"/>
      <c r="F17" s="96"/>
      <c r="G17" s="584" t="s">
        <v>183</v>
      </c>
      <c r="H17" s="587" t="s">
        <v>184</v>
      </c>
      <c r="I17" s="576"/>
      <c r="J17" s="576"/>
      <c r="K17" s="577"/>
      <c r="L17" s="587" t="s">
        <v>185</v>
      </c>
      <c r="M17" s="576"/>
      <c r="N17" s="576"/>
      <c r="O17" s="590"/>
      <c r="P17" s="593"/>
      <c r="Q17" s="594"/>
      <c r="R17" s="595"/>
      <c r="S17" s="377" t="s">
        <v>186</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187</v>
      </c>
      <c r="BA17" s="622"/>
      <c r="BB17" s="606" t="s">
        <v>188</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189</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190</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191</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212</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192</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291" t="s">
        <v>173</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106</v>
      </c>
      <c r="BB3" s="295" t="s">
        <v>156</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157</v>
      </c>
      <c r="BB4" s="295" t="s">
        <v>158</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177</v>
      </c>
      <c r="AM6" s="122"/>
      <c r="AN6" s="122"/>
      <c r="AO6" s="122"/>
      <c r="AP6" s="122"/>
      <c r="AQ6" s="122"/>
      <c r="AR6" s="122"/>
      <c r="AS6" s="122"/>
      <c r="AT6" s="149"/>
      <c r="AU6" s="149"/>
      <c r="AV6" s="155"/>
      <c r="AW6" s="122"/>
      <c r="AX6" s="298">
        <v>40</v>
      </c>
      <c r="AY6" s="300"/>
      <c r="AZ6" s="155" t="s">
        <v>178</v>
      </c>
      <c r="BA6" s="122"/>
      <c r="BB6" s="298">
        <v>160</v>
      </c>
      <c r="BC6" s="300"/>
      <c r="BD6" s="155" t="s">
        <v>179</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180</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181</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182</v>
      </c>
      <c r="D17" s="576"/>
      <c r="E17" s="577"/>
      <c r="F17" s="115"/>
      <c r="G17" s="584" t="s">
        <v>183</v>
      </c>
      <c r="H17" s="587" t="s">
        <v>184</v>
      </c>
      <c r="I17" s="576"/>
      <c r="J17" s="576"/>
      <c r="K17" s="577"/>
      <c r="L17" s="587" t="s">
        <v>185</v>
      </c>
      <c r="M17" s="576"/>
      <c r="N17" s="576"/>
      <c r="O17" s="590"/>
      <c r="P17" s="593"/>
      <c r="Q17" s="594"/>
      <c r="R17" s="595"/>
      <c r="S17" s="377" t="s">
        <v>186</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187</v>
      </c>
      <c r="BA17" s="622"/>
      <c r="BB17" s="606" t="s">
        <v>188</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189</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190</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191</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212</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192</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B1" sqref="B1"/>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150</v>
      </c>
      <c r="E3" s="82" t="s">
        <v>154</v>
      </c>
      <c r="I3" s="83"/>
    </row>
    <row r="4" spans="2:23" x14ac:dyDescent="0.4">
      <c r="B4" s="81"/>
      <c r="E4" s="512" t="s">
        <v>52</v>
      </c>
      <c r="F4" s="512"/>
      <c r="G4" s="512"/>
      <c r="H4" s="512"/>
      <c r="I4" s="512"/>
      <c r="J4" s="512"/>
      <c r="K4" s="512"/>
      <c r="M4" s="512" t="s">
        <v>51</v>
      </c>
      <c r="N4" s="512"/>
      <c r="O4" s="512"/>
      <c r="Q4" s="512" t="s">
        <v>82</v>
      </c>
      <c r="R4" s="512"/>
      <c r="S4" s="512"/>
      <c r="T4" s="512"/>
      <c r="U4" s="512"/>
      <c r="W4" s="512" t="s">
        <v>153</v>
      </c>
    </row>
    <row r="5" spans="2:23" x14ac:dyDescent="0.4">
      <c r="B5" s="79" t="s">
        <v>98</v>
      </c>
      <c r="C5" s="79" t="s">
        <v>7</v>
      </c>
      <c r="E5" s="79" t="s">
        <v>149</v>
      </c>
      <c r="F5" s="79"/>
      <c r="G5" s="79" t="s">
        <v>148</v>
      </c>
      <c r="I5" s="79" t="s">
        <v>71</v>
      </c>
      <c r="K5" s="79" t="s">
        <v>52</v>
      </c>
      <c r="M5" s="79" t="s">
        <v>151</v>
      </c>
      <c r="O5" s="79" t="s">
        <v>152</v>
      </c>
      <c r="Q5" s="79" t="s">
        <v>151</v>
      </c>
      <c r="S5" s="79" t="s">
        <v>152</v>
      </c>
      <c r="U5" s="79" t="s">
        <v>52</v>
      </c>
      <c r="W5" s="512"/>
    </row>
    <row r="6" spans="2:23" x14ac:dyDescent="0.4">
      <c r="B6" s="79">
        <v>1</v>
      </c>
      <c r="C6" s="76" t="s">
        <v>33</v>
      </c>
      <c r="D6" s="79" t="s">
        <v>73</v>
      </c>
      <c r="E6" s="75"/>
      <c r="F6" s="79" t="s">
        <v>2</v>
      </c>
      <c r="G6" s="75"/>
      <c r="H6" s="80" t="s">
        <v>75</v>
      </c>
      <c r="I6" s="75">
        <v>0</v>
      </c>
      <c r="J6" s="80" t="s">
        <v>66</v>
      </c>
      <c r="K6" s="84">
        <f t="shared" ref="K6:K8" si="0">(G6-E6-I6)*24</f>
        <v>0</v>
      </c>
      <c r="M6" s="75">
        <v>0</v>
      </c>
      <c r="N6" s="79" t="s">
        <v>2</v>
      </c>
      <c r="O6" s="75">
        <v>0</v>
      </c>
      <c r="Q6" s="74">
        <f>IF(E6&lt;M6,M6,E6)</f>
        <v>0</v>
      </c>
      <c r="R6" s="79" t="s">
        <v>2</v>
      </c>
      <c r="S6" s="74">
        <f t="shared" ref="S6:S8" si="1">IF(G6&gt;O6,O6,G6)</f>
        <v>0</v>
      </c>
      <c r="U6" s="85">
        <f t="shared" ref="U6:U8" si="2">(S6-Q6)*24</f>
        <v>0</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161</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165</v>
      </c>
    </row>
    <row r="38" spans="2:23" x14ac:dyDescent="0.4">
      <c r="C38" s="89" t="s">
        <v>166</v>
      </c>
    </row>
    <row r="39" spans="2:23" x14ac:dyDescent="0.4">
      <c r="C39" s="89" t="s">
        <v>167</v>
      </c>
    </row>
    <row r="40" spans="2:23" x14ac:dyDescent="0.4">
      <c r="C40" s="89" t="s">
        <v>168</v>
      </c>
    </row>
    <row r="41" spans="2:23" x14ac:dyDescent="0.4">
      <c r="C41" s="81" t="s">
        <v>209</v>
      </c>
    </row>
    <row r="42" spans="2:23" x14ac:dyDescent="0.4">
      <c r="C42" s="81" t="s">
        <v>213</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107</v>
      </c>
      <c r="D1" s="55"/>
      <c r="E1" s="55"/>
      <c r="F1" s="55"/>
    </row>
    <row r="2" spans="2:11" s="39" customFormat="1" ht="20.25" customHeight="1" x14ac:dyDescent="0.4">
      <c r="B2" s="57" t="s">
        <v>174</v>
      </c>
      <c r="C2" s="57"/>
      <c r="D2" s="55"/>
      <c r="E2" s="55"/>
      <c r="F2" s="55"/>
    </row>
    <row r="3" spans="2:11" s="39" customFormat="1" ht="20.25" customHeight="1" x14ac:dyDescent="0.4">
      <c r="B3" s="57"/>
      <c r="C3" s="57"/>
      <c r="D3" s="55"/>
      <c r="E3" s="55"/>
      <c r="F3" s="55"/>
    </row>
    <row r="4" spans="2:11" s="61" customFormat="1" ht="20.25" customHeight="1" x14ac:dyDescent="0.4">
      <c r="B4" s="72"/>
      <c r="C4" s="55" t="s">
        <v>145</v>
      </c>
      <c r="D4" s="55"/>
      <c r="F4" s="656" t="s">
        <v>146</v>
      </c>
      <c r="G4" s="656"/>
      <c r="H4" s="656"/>
      <c r="I4" s="656"/>
      <c r="J4" s="656"/>
      <c r="K4" s="656"/>
    </row>
    <row r="5" spans="2:11" s="61" customFormat="1" ht="20.25" customHeight="1" x14ac:dyDescent="0.4">
      <c r="B5" s="73"/>
      <c r="C5" s="55" t="s">
        <v>147</v>
      </c>
      <c r="D5" s="55"/>
      <c r="F5" s="656"/>
      <c r="G5" s="656"/>
      <c r="H5" s="656"/>
      <c r="I5" s="656"/>
      <c r="J5" s="656"/>
      <c r="K5" s="656"/>
    </row>
    <row r="6" spans="2:11" s="39" customFormat="1" ht="20.25" customHeight="1" x14ac:dyDescent="0.4">
      <c r="B6" s="56" t="s">
        <v>142</v>
      </c>
      <c r="C6" s="55"/>
      <c r="D6" s="55"/>
      <c r="E6" s="69"/>
      <c r="F6" s="70"/>
    </row>
    <row r="7" spans="2:11" s="39" customFormat="1" ht="20.25" customHeight="1" x14ac:dyDescent="0.4">
      <c r="B7" s="57"/>
      <c r="C7" s="57"/>
      <c r="D7" s="55"/>
      <c r="E7" s="69"/>
      <c r="F7" s="70"/>
    </row>
    <row r="8" spans="2:11" s="39" customFormat="1" ht="20.25" customHeight="1" x14ac:dyDescent="0.4">
      <c r="B8" s="55" t="s">
        <v>108</v>
      </c>
      <c r="C8" s="57"/>
      <c r="D8" s="55"/>
      <c r="E8" s="69"/>
      <c r="F8" s="70"/>
    </row>
    <row r="9" spans="2:11" s="39" customFormat="1" ht="20.25" customHeight="1" x14ac:dyDescent="0.4">
      <c r="B9" s="57"/>
      <c r="C9" s="57"/>
      <c r="D9" s="55"/>
      <c r="E9" s="55"/>
      <c r="F9" s="55"/>
    </row>
    <row r="10" spans="2:11" s="39" customFormat="1" ht="20.25" customHeight="1" x14ac:dyDescent="0.4">
      <c r="B10" s="55" t="s">
        <v>169</v>
      </c>
      <c r="C10" s="57"/>
      <c r="D10" s="55"/>
      <c r="E10" s="55"/>
      <c r="F10" s="55"/>
    </row>
    <row r="11" spans="2:11" s="39" customFormat="1" ht="20.25" customHeight="1" x14ac:dyDescent="0.4">
      <c r="B11" s="55"/>
      <c r="C11" s="57"/>
      <c r="D11" s="55"/>
      <c r="E11" s="55"/>
      <c r="F11" s="55"/>
    </row>
    <row r="12" spans="2:11" s="39" customFormat="1" ht="20.25" customHeight="1" x14ac:dyDescent="0.4">
      <c r="B12" s="55" t="s">
        <v>175</v>
      </c>
      <c r="C12" s="57"/>
      <c r="D12" s="55"/>
    </row>
    <row r="13" spans="2:11" s="39" customFormat="1" ht="20.25" customHeight="1" x14ac:dyDescent="0.4">
      <c r="B13" s="55"/>
      <c r="C13" s="57"/>
      <c r="D13" s="55"/>
    </row>
    <row r="14" spans="2:11" s="39" customFormat="1" ht="20.25" customHeight="1" x14ac:dyDescent="0.4">
      <c r="B14" s="55" t="s">
        <v>193</v>
      </c>
      <c r="C14" s="57"/>
      <c r="D14" s="55"/>
    </row>
    <row r="15" spans="2:11" s="39" customFormat="1" ht="20.25" customHeight="1" x14ac:dyDescent="0.4">
      <c r="B15" s="55"/>
      <c r="C15" s="57"/>
      <c r="D15" s="55"/>
    </row>
    <row r="16" spans="2:11" s="39" customFormat="1" ht="20.25" customHeight="1" x14ac:dyDescent="0.4">
      <c r="B16" s="55" t="s">
        <v>194</v>
      </c>
      <c r="C16" s="57"/>
      <c r="D16" s="55"/>
    </row>
    <row r="17" spans="2:25" s="39" customFormat="1" ht="20.25" customHeight="1" x14ac:dyDescent="0.4">
      <c r="B17" s="57"/>
      <c r="C17" s="57"/>
      <c r="D17" s="55"/>
    </row>
    <row r="18" spans="2:25" s="39" customFormat="1" ht="20.25" customHeight="1" x14ac:dyDescent="0.4">
      <c r="B18" s="55" t="s">
        <v>195</v>
      </c>
      <c r="C18" s="57"/>
      <c r="D18" s="55"/>
    </row>
    <row r="19" spans="2:25" s="39" customFormat="1" ht="20.25" customHeight="1" x14ac:dyDescent="0.4">
      <c r="B19" s="57"/>
      <c r="C19" s="57"/>
      <c r="D19" s="55"/>
    </row>
    <row r="20" spans="2:25" s="39" customFormat="1" ht="17.25" customHeight="1" x14ac:dyDescent="0.4">
      <c r="B20" s="55" t="s">
        <v>196</v>
      </c>
      <c r="C20" s="55"/>
      <c r="D20" s="55"/>
    </row>
    <row r="21" spans="2:25" s="39" customFormat="1" ht="17.25" customHeight="1" x14ac:dyDescent="0.4">
      <c r="B21" s="55" t="s">
        <v>109</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110</v>
      </c>
    </row>
    <row r="28" spans="2:25" s="39" customFormat="1" ht="17.25" customHeight="1" x14ac:dyDescent="0.4">
      <c r="B28" s="55"/>
      <c r="C28" s="31">
        <v>5</v>
      </c>
      <c r="D28" s="58" t="s">
        <v>111</v>
      </c>
    </row>
    <row r="29" spans="2:25" s="39" customFormat="1" ht="17.25" customHeight="1" x14ac:dyDescent="0.4">
      <c r="B29" s="55"/>
      <c r="C29" s="69"/>
      <c r="D29" s="70"/>
    </row>
    <row r="30" spans="2:25" s="39" customFormat="1" ht="17.25" customHeight="1" x14ac:dyDescent="0.4">
      <c r="B30" s="55" t="s">
        <v>197</v>
      </c>
      <c r="C30" s="55"/>
      <c r="D30" s="55"/>
      <c r="E30" s="61"/>
      <c r="F30" s="61"/>
    </row>
    <row r="31" spans="2:25" s="39" customFormat="1" ht="17.25" customHeight="1" x14ac:dyDescent="0.4">
      <c r="B31" s="55" t="s">
        <v>112</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113</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114</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115</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143</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116</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144</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198</v>
      </c>
      <c r="C43" s="55"/>
      <c r="D43" s="55"/>
    </row>
    <row r="44" spans="2:51" s="39" customFormat="1" ht="17.25" customHeight="1" x14ac:dyDescent="0.4">
      <c r="B44" s="55" t="s">
        <v>117</v>
      </c>
      <c r="C44" s="55"/>
      <c r="D44" s="55"/>
      <c r="AH44" s="30"/>
      <c r="AI44" s="30"/>
      <c r="AJ44" s="30"/>
      <c r="AK44" s="30"/>
      <c r="AL44" s="30"/>
      <c r="AM44" s="30"/>
      <c r="AN44" s="30"/>
      <c r="AO44" s="30"/>
      <c r="AP44" s="30"/>
      <c r="AQ44" s="30"/>
      <c r="AR44" s="30"/>
      <c r="AS44" s="30"/>
    </row>
    <row r="45" spans="2:51" s="39" customFormat="1" ht="17.25" customHeight="1" x14ac:dyDescent="0.4">
      <c r="B45" s="71" t="s">
        <v>118</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199</v>
      </c>
      <c r="C47" s="55"/>
    </row>
    <row r="48" spans="2:51" s="39" customFormat="1" ht="17.25" customHeight="1" x14ac:dyDescent="0.4">
      <c r="B48" s="55"/>
      <c r="C48" s="55"/>
    </row>
    <row r="49" spans="2:54" s="39" customFormat="1" ht="17.25" customHeight="1" x14ac:dyDescent="0.4">
      <c r="B49" s="55" t="s">
        <v>200</v>
      </c>
      <c r="C49" s="55"/>
    </row>
    <row r="50" spans="2:54" s="39" customFormat="1" ht="17.25" customHeight="1" x14ac:dyDescent="0.4">
      <c r="B50" s="55" t="s">
        <v>170</v>
      </c>
      <c r="C50" s="55"/>
    </row>
    <row r="51" spans="2:54" s="39" customFormat="1" ht="17.25" customHeight="1" x14ac:dyDescent="0.4">
      <c r="B51" s="55"/>
      <c r="C51" s="55"/>
    </row>
    <row r="52" spans="2:54" s="39" customFormat="1" ht="17.25" customHeight="1" x14ac:dyDescent="0.4">
      <c r="B52" s="55" t="s">
        <v>201</v>
      </c>
      <c r="C52" s="55"/>
    </row>
    <row r="53" spans="2:54" s="39" customFormat="1" ht="17.25" customHeight="1" x14ac:dyDescent="0.4">
      <c r="B53" s="55" t="s">
        <v>119</v>
      </c>
      <c r="C53" s="55"/>
    </row>
    <row r="54" spans="2:54" s="39" customFormat="1" ht="17.25" customHeight="1" x14ac:dyDescent="0.4">
      <c r="B54" s="55"/>
      <c r="C54" s="55"/>
    </row>
    <row r="55" spans="2:54" s="39" customFormat="1" ht="17.25" customHeight="1" x14ac:dyDescent="0.4">
      <c r="B55" s="55" t="s">
        <v>202</v>
      </c>
      <c r="C55" s="55"/>
      <c r="D55" s="55"/>
    </row>
    <row r="56" spans="2:54" s="39" customFormat="1" ht="17.25" customHeight="1" x14ac:dyDescent="0.4">
      <c r="B56" s="55"/>
      <c r="C56" s="55"/>
      <c r="D56" s="55"/>
    </row>
    <row r="57" spans="2:54" s="39" customFormat="1" ht="17.25" customHeight="1" x14ac:dyDescent="0.4">
      <c r="B57" s="61" t="s">
        <v>203</v>
      </c>
      <c r="C57" s="61"/>
      <c r="D57" s="55"/>
    </row>
    <row r="58" spans="2:54" s="39" customFormat="1" ht="17.25" customHeight="1" x14ac:dyDescent="0.4">
      <c r="B58" s="61" t="s">
        <v>120</v>
      </c>
      <c r="C58" s="61"/>
      <c r="D58" s="55"/>
    </row>
    <row r="59" spans="2:54" s="39" customFormat="1" ht="17.25" customHeight="1" x14ac:dyDescent="0.4">
      <c r="B59" s="61" t="s">
        <v>171</v>
      </c>
      <c r="C59" s="61"/>
      <c r="D59" s="55"/>
    </row>
    <row r="60" spans="2:54" s="39" customFormat="1" ht="17.25" customHeight="1" x14ac:dyDescent="0.4"/>
    <row r="61" spans="2:54" s="39" customFormat="1" ht="17.25" customHeight="1" x14ac:dyDescent="0.4">
      <c r="B61" s="39" t="s">
        <v>204</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205</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206</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207</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211</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172</v>
      </c>
    </row>
    <row r="71" spans="2:71" ht="17.25" customHeight="1" x14ac:dyDescent="0.4">
      <c r="B71" s="39" t="s">
        <v>208</v>
      </c>
    </row>
    <row r="72" spans="2:71" ht="17.25" customHeight="1" x14ac:dyDescent="0.4"/>
    <row r="73" spans="2:71" ht="17.25" customHeight="1" x14ac:dyDescent="0.4"/>
  </sheetData>
  <mergeCells count="1">
    <mergeCell ref="F4:K5"/>
  </mergeCells>
  <phoneticPr fontId="2"/>
  <pageMargins left="0.70866141732283472" right="0.31496062992125984" top="0.74803149606299213" bottom="0.35433070866141736"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J44"/>
  <sheetViews>
    <sheetView topLeftCell="A24" workbookViewId="0">
      <selection activeCell="E33" sqref="E33"/>
    </sheetView>
  </sheetViews>
  <sheetFormatPr defaultRowHeight="25.5" x14ac:dyDescent="0.4"/>
  <cols>
    <col min="1" max="1" width="1.75" style="214" customWidth="1"/>
    <col min="2" max="2" width="9" style="214"/>
    <col min="3" max="10" width="40.625" style="214" customWidth="1"/>
    <col min="11" max="16384" width="9" style="214"/>
  </cols>
  <sheetData>
    <row r="1" spans="1:10" x14ac:dyDescent="0.4">
      <c r="A1" s="212"/>
      <c r="B1" s="213" t="s">
        <v>83</v>
      </c>
      <c r="C1" s="213"/>
      <c r="D1" s="213"/>
    </row>
    <row r="2" spans="1:10" x14ac:dyDescent="0.4">
      <c r="A2" s="212"/>
      <c r="B2" s="213"/>
      <c r="C2" s="213"/>
      <c r="D2" s="213"/>
    </row>
    <row r="3" spans="1:10" x14ac:dyDescent="0.4">
      <c r="A3" s="212"/>
      <c r="B3" s="215" t="s">
        <v>98</v>
      </c>
      <c r="C3" s="215" t="s">
        <v>99</v>
      </c>
      <c r="D3" s="213"/>
    </row>
    <row r="4" spans="1:10" x14ac:dyDescent="0.4">
      <c r="A4" s="212"/>
      <c r="B4" s="216">
        <v>1</v>
      </c>
      <c r="C4" s="278" t="s">
        <v>173</v>
      </c>
      <c r="D4" s="213"/>
    </row>
    <row r="5" spans="1:10" x14ac:dyDescent="0.4">
      <c r="A5" s="212"/>
      <c r="B5" s="216">
        <v>2</v>
      </c>
      <c r="C5" s="278" t="s">
        <v>155</v>
      </c>
    </row>
    <row r="6" spans="1:10" x14ac:dyDescent="0.4">
      <c r="A6" s="212"/>
      <c r="B6" s="216">
        <v>3</v>
      </c>
      <c r="C6" s="278" t="s">
        <v>155</v>
      </c>
      <c r="D6" s="213"/>
    </row>
    <row r="7" spans="1:10" x14ac:dyDescent="0.4">
      <c r="A7" s="212"/>
      <c r="B7" s="216">
        <v>4</v>
      </c>
      <c r="C7" s="278" t="s">
        <v>155</v>
      </c>
      <c r="D7" s="213"/>
    </row>
    <row r="8" spans="1:10" x14ac:dyDescent="0.4">
      <c r="A8" s="212"/>
      <c r="B8" s="216">
        <v>5</v>
      </c>
      <c r="C8" s="278" t="s">
        <v>155</v>
      </c>
      <c r="D8" s="213"/>
    </row>
    <row r="9" spans="1:10" x14ac:dyDescent="0.4">
      <c r="A9" s="212"/>
      <c r="B9" s="213"/>
      <c r="C9" s="213"/>
      <c r="D9" s="213"/>
    </row>
    <row r="10" spans="1:10" x14ac:dyDescent="0.4">
      <c r="A10" s="212"/>
      <c r="B10" s="213" t="s">
        <v>100</v>
      </c>
      <c r="C10" s="213"/>
      <c r="D10" s="213"/>
    </row>
    <row r="11" spans="1:10" ht="26.25" thickBot="1" x14ac:dyDescent="0.45">
      <c r="A11" s="212"/>
      <c r="B11" s="213"/>
      <c r="C11" s="213"/>
      <c r="D11" s="213"/>
    </row>
    <row r="12" spans="1:10" ht="26.25" thickBot="1" x14ac:dyDescent="0.45">
      <c r="A12" s="212"/>
      <c r="B12" s="217" t="s">
        <v>88</v>
      </c>
      <c r="C12" s="218" t="s">
        <v>4</v>
      </c>
      <c r="D12" s="219" t="s">
        <v>60</v>
      </c>
      <c r="E12" s="219" t="s">
        <v>5</v>
      </c>
      <c r="F12" s="219" t="s">
        <v>61</v>
      </c>
      <c r="G12" s="220" t="s">
        <v>62</v>
      </c>
      <c r="H12" s="221" t="s">
        <v>155</v>
      </c>
      <c r="I12" s="221" t="s">
        <v>155</v>
      </c>
      <c r="J12" s="222" t="s">
        <v>155</v>
      </c>
    </row>
    <row r="13" spans="1:10" x14ac:dyDescent="0.4">
      <c r="A13" s="212"/>
      <c r="B13" s="657" t="s">
        <v>89</v>
      </c>
      <c r="C13" s="223" t="s">
        <v>29</v>
      </c>
      <c r="D13" s="224" t="s">
        <v>125</v>
      </c>
      <c r="E13" s="224" t="s">
        <v>84</v>
      </c>
      <c r="F13" s="224" t="s">
        <v>32</v>
      </c>
      <c r="G13" s="225" t="s">
        <v>26</v>
      </c>
      <c r="H13" s="226" t="s">
        <v>155</v>
      </c>
      <c r="I13" s="226" t="s">
        <v>155</v>
      </c>
      <c r="J13" s="227" t="s">
        <v>155</v>
      </c>
    </row>
    <row r="14" spans="1:10" x14ac:dyDescent="0.4">
      <c r="B14" s="658"/>
      <c r="C14" s="228" t="s">
        <v>155</v>
      </c>
      <c r="D14" s="229" t="s">
        <v>124</v>
      </c>
      <c r="E14" s="229" t="s">
        <v>85</v>
      </c>
      <c r="F14" s="229" t="s">
        <v>29</v>
      </c>
      <c r="G14" s="230" t="s">
        <v>27</v>
      </c>
      <c r="H14" s="229" t="s">
        <v>29</v>
      </c>
      <c r="I14" s="229" t="s">
        <v>29</v>
      </c>
      <c r="J14" s="231" t="s">
        <v>29</v>
      </c>
    </row>
    <row r="15" spans="1:10" x14ac:dyDescent="0.4">
      <c r="B15" s="658"/>
      <c r="C15" s="228" t="s">
        <v>155</v>
      </c>
      <c r="D15" s="229" t="s">
        <v>126</v>
      </c>
      <c r="E15" s="232" t="s">
        <v>155</v>
      </c>
      <c r="F15" s="232" t="s">
        <v>155</v>
      </c>
      <c r="G15" s="230" t="s">
        <v>28</v>
      </c>
      <c r="H15" s="232" t="s">
        <v>155</v>
      </c>
      <c r="I15" s="232" t="s">
        <v>155</v>
      </c>
      <c r="J15" s="233" t="s">
        <v>155</v>
      </c>
    </row>
    <row r="16" spans="1:10" x14ac:dyDescent="0.4">
      <c r="B16" s="658"/>
      <c r="C16" s="228" t="s">
        <v>155</v>
      </c>
      <c r="D16" s="229" t="s">
        <v>32</v>
      </c>
      <c r="E16" s="232" t="s">
        <v>155</v>
      </c>
      <c r="F16" s="232" t="s">
        <v>155</v>
      </c>
      <c r="G16" s="230" t="s">
        <v>14</v>
      </c>
      <c r="H16" s="232" t="s">
        <v>155</v>
      </c>
      <c r="I16" s="232" t="s">
        <v>155</v>
      </c>
      <c r="J16" s="233" t="s">
        <v>155</v>
      </c>
    </row>
    <row r="17" spans="2:10" x14ac:dyDescent="0.4">
      <c r="B17" s="658"/>
      <c r="C17" s="228" t="s">
        <v>155</v>
      </c>
      <c r="D17" s="229" t="s">
        <v>215</v>
      </c>
      <c r="E17" s="232" t="s">
        <v>155</v>
      </c>
      <c r="F17" s="232" t="s">
        <v>155</v>
      </c>
      <c r="G17" s="230" t="s">
        <v>6</v>
      </c>
      <c r="H17" s="232" t="s">
        <v>155</v>
      </c>
      <c r="I17" s="232" t="s">
        <v>155</v>
      </c>
      <c r="J17" s="233" t="s">
        <v>155</v>
      </c>
    </row>
    <row r="18" spans="2:10" x14ac:dyDescent="0.4">
      <c r="B18" s="658"/>
      <c r="C18" s="228" t="s">
        <v>155</v>
      </c>
      <c r="D18" s="232" t="s">
        <v>155</v>
      </c>
      <c r="E18" s="232" t="s">
        <v>155</v>
      </c>
      <c r="F18" s="232" t="s">
        <v>155</v>
      </c>
      <c r="G18" s="230" t="s">
        <v>86</v>
      </c>
      <c r="H18" s="232" t="s">
        <v>155</v>
      </c>
      <c r="I18" s="232" t="s">
        <v>155</v>
      </c>
      <c r="J18" s="233" t="s">
        <v>155</v>
      </c>
    </row>
    <row r="19" spans="2:10" x14ac:dyDescent="0.4">
      <c r="B19" s="658"/>
      <c r="C19" s="228" t="s">
        <v>155</v>
      </c>
      <c r="D19" s="232" t="s">
        <v>155</v>
      </c>
      <c r="E19" s="232" t="s">
        <v>155</v>
      </c>
      <c r="F19" s="232" t="s">
        <v>155</v>
      </c>
      <c r="G19" s="230" t="s">
        <v>87</v>
      </c>
      <c r="H19" s="232" t="s">
        <v>155</v>
      </c>
      <c r="I19" s="232" t="s">
        <v>155</v>
      </c>
      <c r="J19" s="233" t="s">
        <v>155</v>
      </c>
    </row>
    <row r="20" spans="2:10" x14ac:dyDescent="0.4">
      <c r="B20" s="658"/>
      <c r="C20" s="228" t="s">
        <v>155</v>
      </c>
      <c r="D20" s="232" t="s">
        <v>155</v>
      </c>
      <c r="E20" s="232" t="s">
        <v>155</v>
      </c>
      <c r="F20" s="232" t="s">
        <v>155</v>
      </c>
      <c r="G20" s="230" t="s">
        <v>30</v>
      </c>
      <c r="H20" s="232" t="s">
        <v>155</v>
      </c>
      <c r="I20" s="232" t="s">
        <v>155</v>
      </c>
      <c r="J20" s="233" t="s">
        <v>155</v>
      </c>
    </row>
    <row r="21" spans="2:10" x14ac:dyDescent="0.4">
      <c r="B21" s="658"/>
      <c r="C21" s="228" t="s">
        <v>155</v>
      </c>
      <c r="D21" s="232" t="s">
        <v>155</v>
      </c>
      <c r="E21" s="232" t="s">
        <v>155</v>
      </c>
      <c r="F21" s="232" t="s">
        <v>155</v>
      </c>
      <c r="G21" s="230" t="s">
        <v>31</v>
      </c>
      <c r="H21" s="232" t="s">
        <v>155</v>
      </c>
      <c r="I21" s="232" t="s">
        <v>155</v>
      </c>
      <c r="J21" s="233" t="s">
        <v>155</v>
      </c>
    </row>
    <row r="22" spans="2:10" x14ac:dyDescent="0.4">
      <c r="B22" s="658"/>
      <c r="C22" s="228" t="s">
        <v>155</v>
      </c>
      <c r="D22" s="232" t="s">
        <v>155</v>
      </c>
      <c r="E22" s="232" t="s">
        <v>155</v>
      </c>
      <c r="F22" s="232" t="s">
        <v>155</v>
      </c>
      <c r="G22" s="232" t="s">
        <v>155</v>
      </c>
      <c r="H22" s="232" t="s">
        <v>155</v>
      </c>
      <c r="I22" s="232" t="s">
        <v>155</v>
      </c>
      <c r="J22" s="233" t="s">
        <v>155</v>
      </c>
    </row>
    <row r="23" spans="2:10" x14ac:dyDescent="0.4">
      <c r="B23" s="658"/>
      <c r="C23" s="228" t="s">
        <v>155</v>
      </c>
      <c r="D23" s="232" t="s">
        <v>155</v>
      </c>
      <c r="E23" s="232" t="s">
        <v>155</v>
      </c>
      <c r="F23" s="232" t="s">
        <v>155</v>
      </c>
      <c r="G23" s="232" t="s">
        <v>155</v>
      </c>
      <c r="H23" s="232" t="s">
        <v>155</v>
      </c>
      <c r="I23" s="232" t="s">
        <v>155</v>
      </c>
      <c r="J23" s="233" t="s">
        <v>155</v>
      </c>
    </row>
    <row r="24" spans="2:10" x14ac:dyDescent="0.4">
      <c r="B24" s="658"/>
      <c r="C24" s="228" t="s">
        <v>155</v>
      </c>
      <c r="D24" s="232" t="s">
        <v>155</v>
      </c>
      <c r="E24" s="232" t="s">
        <v>155</v>
      </c>
      <c r="F24" s="232" t="s">
        <v>155</v>
      </c>
      <c r="G24" s="232" t="s">
        <v>155</v>
      </c>
      <c r="H24" s="232" t="s">
        <v>155</v>
      </c>
      <c r="I24" s="232" t="s">
        <v>155</v>
      </c>
      <c r="J24" s="233" t="s">
        <v>155</v>
      </c>
    </row>
    <row r="25" spans="2:10" ht="26.25" thickBot="1" x14ac:dyDescent="0.45">
      <c r="B25" s="659"/>
      <c r="C25" s="234" t="s">
        <v>155</v>
      </c>
      <c r="D25" s="235" t="s">
        <v>155</v>
      </c>
      <c r="E25" s="235" t="s">
        <v>155</v>
      </c>
      <c r="F25" s="235" t="s">
        <v>155</v>
      </c>
      <c r="G25" s="235" t="s">
        <v>155</v>
      </c>
      <c r="H25" s="235" t="s">
        <v>155</v>
      </c>
      <c r="I25" s="235" t="s">
        <v>155</v>
      </c>
      <c r="J25" s="236" t="s">
        <v>155</v>
      </c>
    </row>
    <row r="29" spans="2:10" x14ac:dyDescent="0.4">
      <c r="C29" s="214" t="s">
        <v>90</v>
      </c>
    </row>
    <row r="30" spans="2:10" x14ac:dyDescent="0.4">
      <c r="C30" s="214" t="s">
        <v>218</v>
      </c>
    </row>
    <row r="31" spans="2:10" x14ac:dyDescent="0.4">
      <c r="C31" s="214" t="s">
        <v>101</v>
      </c>
    </row>
    <row r="32" spans="2:10" x14ac:dyDescent="0.4">
      <c r="C32" s="214" t="s">
        <v>102</v>
      </c>
    </row>
    <row r="33" spans="3:3" x14ac:dyDescent="0.4">
      <c r="C33" s="214" t="s">
        <v>103</v>
      </c>
    </row>
    <row r="34" spans="3:3" x14ac:dyDescent="0.4">
      <c r="C34" s="214" t="s">
        <v>104</v>
      </c>
    </row>
    <row r="35" spans="3:3" x14ac:dyDescent="0.4">
      <c r="C35" s="214" t="s">
        <v>141</v>
      </c>
    </row>
    <row r="36" spans="3:3" x14ac:dyDescent="0.4">
      <c r="C36" s="214" t="s">
        <v>91</v>
      </c>
    </row>
    <row r="37" spans="3:3" x14ac:dyDescent="0.4">
      <c r="C37" s="214" t="s">
        <v>92</v>
      </c>
    </row>
    <row r="39" spans="3:3" x14ac:dyDescent="0.4">
      <c r="C39" s="214" t="s">
        <v>216</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 top="0.74803149606299213" bottom="0.74803149606299213"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2021-09-11T02:02:41Z</cp:lastPrinted>
  <dcterms:created xsi:type="dcterms:W3CDTF">2020-01-14T23:47:53Z</dcterms:created>
  <dcterms:modified xsi:type="dcterms:W3CDTF">2021-09-11T02:05:08Z</dcterms:modified>
</cp:coreProperties>
</file>