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変更事務\04　指定様式\HP（Ｒ3.9～）\"/>
    </mc:Choice>
  </mc:AlternateContent>
  <xr:revisionPtr revIDLastSave="0" documentId="13_ncr:1_{7946D542-0AD3-4D9A-8C47-3F75D35869D4}" xr6:coauthVersionLast="46" xr6:coauthVersionMax="46" xr10:uidLastSave="{00000000-0000-0000-0000-000000000000}"/>
  <bookViews>
    <workbookView xWindow="-120" yWindow="-120" windowWidth="20730" windowHeight="11160" tabRatio="874" firstSheet="2" activeTab="7"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4" i="20" l="1"/>
  <c r="BD14" i="20"/>
  <c r="BC14" i="20"/>
  <c r="BA14" i="21"/>
  <c r="AZ14" i="21"/>
  <c r="AY14" i="21"/>
  <c r="BE14" i="10"/>
  <c r="BD14" i="10"/>
  <c r="BC14" i="10"/>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4" i="21" l="1"/>
  <c r="O224" i="21"/>
  <c r="AE223" i="21"/>
  <c r="O223" i="21"/>
  <c r="M223" i="21"/>
  <c r="AE222" i="21"/>
  <c r="O222" i="21"/>
  <c r="M225" i="21"/>
  <c r="AC223" i="21"/>
  <c r="O225" i="21"/>
  <c r="AC225" i="21"/>
  <c r="AC224" i="21"/>
  <c r="M224" i="21"/>
  <c r="AE225"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D15" i="20"/>
  <c r="BD16" i="20" s="1"/>
  <c r="BC15" i="20"/>
  <c r="BC16" i="20" s="1"/>
  <c r="AV15" i="20"/>
  <c r="AV16" i="20" s="1"/>
  <c r="BE15" i="20"/>
  <c r="BE16" i="20" s="1"/>
  <c r="AJ2" i="20"/>
  <c r="BB15" i="20" s="1"/>
  <c r="BB16"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L41" i="19" l="1"/>
  <c r="AF15" i="20"/>
  <c r="AF16" i="20" s="1"/>
  <c r="AN15" i="20"/>
  <c r="AN16" i="20" s="1"/>
  <c r="BF112" i="20"/>
  <c r="BH112" i="20" s="1"/>
  <c r="BF128" i="20"/>
  <c r="BH128" i="20" s="1"/>
  <c r="BF144" i="20"/>
  <c r="BH144" i="20" s="1"/>
  <c r="BF160" i="20"/>
  <c r="BH160" i="20" s="1"/>
  <c r="BF192" i="20"/>
  <c r="BH192" i="20" s="1"/>
  <c r="BF88" i="20"/>
  <c r="BH88" i="20" s="1"/>
  <c r="BF104" i="20"/>
  <c r="BH104" i="20" s="1"/>
  <c r="BF120" i="20"/>
  <c r="BH120" i="20" s="1"/>
  <c r="BF136" i="20"/>
  <c r="BH136" i="20" s="1"/>
  <c r="BF168" i="20"/>
  <c r="BH168" i="20" s="1"/>
  <c r="BF200" i="20"/>
  <c r="BH200" i="20" s="1"/>
  <c r="AI225" i="20"/>
  <c r="S225" i="20"/>
  <c r="AI224" i="20"/>
  <c r="S224" i="20"/>
  <c r="AI223" i="20"/>
  <c r="S223" i="20"/>
  <c r="AI222" i="20"/>
  <c r="S222" i="20"/>
  <c r="Q225" i="20"/>
  <c r="AG225" i="20"/>
  <c r="AG224" i="20"/>
  <c r="Q224" i="20"/>
  <c r="Q223" i="20"/>
  <c r="AG223" i="20"/>
  <c r="AG222" i="20"/>
  <c r="Q222" i="20"/>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E222" i="20" l="1"/>
  <c r="BF18" i="20"/>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3" i="10" l="1"/>
  <c r="AG85" i="10"/>
  <c r="S85" i="10"/>
  <c r="AI85" i="10"/>
  <c r="AG83" i="10"/>
  <c r="Q85" i="10"/>
  <c r="S84" i="10"/>
  <c r="Q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Z62" i="10"/>
  <c r="AA52" i="10"/>
  <c r="AA7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<sst xmlns="http://schemas.openxmlformats.org/spreadsheetml/2006/main" count="2259" uniqueCount="325">
  <si>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</si>
  <si>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</si>
  <si>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</si>
  <si>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</si>
  <si>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</si>
  <si>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</si>
  <si>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</si>
  <si>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</si>
  <si>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</si>
  <si>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</si>
  <si>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</si>
  <si>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</si>
  <si>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</si>
  <si>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</si>
  <si>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</si>
  <si>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</si>
  <si>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</si>
  <si>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</si>
  <si>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</si>
  <si>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</si>
  <si>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</si>
  <si>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</si>
  <si>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</si>
  <si>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</si>
  <si>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</si>
  <si>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</si>
  <si>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</si>
  <si>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</si>
  <si>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</si>
  <si>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</si>
  <si>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</si>
  <si>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</si>
  <si>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</si>
  <si>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</si>
  <si>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</si>
  <si>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</si>
  <si>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</si>
  <si>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</si>
  <si>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</si>
  <si>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</si>
  <si>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</si>
  <si>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</si>
  <si>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</si>
  <si>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</si>
  <si>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</si>
  <si>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</si>
  <si>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</si>
  <si>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</si>
  <si>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</si>
  <si>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</si>
  <si>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</si>
  <si>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</si>
  <si>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</si>
  <si>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</si>
  <si>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</si>
  <si>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</si>
  <si>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</si>
  <si>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</si>
  <si>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</si>
  <si>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</si>
  <si>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</si>
  <si>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</si>
  <si>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</si>
  <si>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</si>
  <si>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</si>
  <si>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</si>
  <si>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</si>
  <si>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</si>
  <si>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</si>
  <si>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</si>
  <si>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</si>
  <si>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</si>
  <si>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</si>
  <si>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</si>
  <si>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</si>
  <si>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</si>
  <si>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</si>
  <si>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</si>
  <si>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</si>
  <si>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</si>
  <si>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</si>
  <si>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</si>
  <si>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</si>
  <si>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</si>
  <si>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</si>
  <si>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</si>
  <si>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</si>
  <si>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</si>
  <si>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</si>
  <si>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</si>
  <si>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</si>
  <si>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</si>
  <si>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</si>
  <si>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</si>
  <si>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</si>
  <si>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</si>
  <si>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</si>
  <si>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</si>
  <si>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</si>
  <si>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</si>
  <si>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</si>
  <si>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</si>
  <si>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</si>
  <si>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</si>
  <si>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</si>
  <si>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</si>
  <si>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</si>
  <si>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</si>
  <si>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</si>
  <si>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</si>
  <si>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</si>
  <si>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</si>
  <si>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</si>
  <si>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</si>
  <si>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</si>
  <si>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</si>
  <si>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</si>
  <si>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</si>
  <si>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</si>
  <si>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</si>
  <si>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</si>
  <si>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</si>
  <si>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</si>
  <si>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</si>
  <si>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</si>
  <si>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</si>
  <si>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</si>
  <si>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</si>
  <si>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</si>
  <si>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</si>
  <si>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</si>
  <si>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</si>
  <si>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</si>
  <si>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</si>
  <si>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</si>
  <si>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</si>
  <si>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</si>
  <si>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</si>
  <si>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</si>
  <si>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</si>
  <si>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</si>
  <si>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</si>
  <si>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</si>
  <si>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</si>
  <si>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</si>
  <si>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</si>
  <si>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</si>
  <si>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</si>
  <si>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</si>
  <si>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</si>
  <si>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</si>
  <si>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</si>
  <si>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</si>
  <si>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</si>
  <si>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</si>
  <si>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</si>
  <si>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</si>
  <si>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</si>
  <si>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</si>
  <si>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</si>
  <si>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</si>
  <si>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</si>
  <si>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</si>
  <si>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</si>
  <si>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</si>
  <si>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</si>
  <si>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</si>
  <si>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</si>
  <si>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</si>
  <si>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</si>
  <si>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</si>
  <si>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</si>
  <si>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</si>
  <si>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</si>
  <si>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</si>
  <si>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</si>
  <si>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</si>
  <si>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</si>
  <si>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</si>
  <si>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</si>
  <si>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</si>
  <si>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</si>
  <si>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</si>
  <si>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</si>
  <si>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</si>
  <si>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</si>
  <si>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</si>
  <si>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</si>
  <si>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</si>
  <si>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</si>
  <si>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</si>
  <si>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</si>
  <si>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</si>
  <si>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</si>
  <si>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</si>
  <si>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</si>
  <si>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</si>
  <si>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</si>
  <si>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</si>
  <si>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</si>
  <si>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</si>
  <si>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</si>
  <si>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</si>
  <si>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</si>
  <si>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</si>
  <si>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</si>
  <si>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</si>
  <si>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</si>
  <si>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</si>
  <si>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</si>
  <si>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</si>
  <si>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</si>
  <si>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</si>
  <si>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</si>
  <si>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</si>
  <si>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</si>
  <si>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</si>
  <si>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</si>
  <si>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</si>
  <si>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</si>
  <si>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看護職員を兼務</t>
    <phoneticPr fontId="2"/>
  </si>
  <si>
    <t>機能訓練指導員を兼務</t>
    <phoneticPr fontId="2"/>
  </si>
  <si>
    <t>　21行目・・・「職種」</t>
    <rPh sb="3" eb="5">
      <t>ギョウメ</t>
    </rPh>
    <rPh sb="9" eb="11">
      <t>ショクシュ</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</si>
  <si>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</si>
  <si>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</si>
  <si>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</si>
  <si>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</si>
  <si>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</si>
  <si>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</si>
  <si>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</si>
  <si>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</si>
  <si>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</si>
  <si>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</si>
  <si>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</si>
  <si>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</si>
  <si>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</si>
  <si>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</si>
  <si>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</si>
  <si>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</si>
  <si>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</si>
  <si>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</si>
  <si>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</si>
  <si>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</si>
  <si>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</si>
  <si>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</si>
  <si>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</si>
  <si>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</si>
  <si>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</si>
  <si>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</si>
  <si>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</si>
  <si>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</si>
  <si>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</si>
  <si>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</si>
  <si>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</si>
  <si>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</si>
  <si>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</si>
  <si>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</si>
  <si>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</si>
  <si>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</si>
  <si>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</si>
  <si>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</si>
  <si>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</si>
  <si>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</si>
  <si>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</si>
  <si>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</si>
  <si>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</si>
  <si>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</si>
  <si>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</si>
  <si>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</si>
  <si>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</si>
  <si>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</si>
  <si>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</si>
  <si>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</si>
  <si>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</si>
  <si>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</si>
  <si>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</si>
  <si>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</si>
  <si>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</si>
  <si>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</si>
  <si>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</si>
  <si>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</si>
  <si>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</si>
  <si>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</si>
  <si>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</si>
  <si>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</si>
  <si>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</si>
  <si>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</si>
  <si>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</si>
  <si>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</si>
  <si>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</si>
  <si>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</si>
  <si>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</si>
  <si>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</si>
  <si>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</si>
  <si>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</si>
  <si>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</si>
  <si>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</si>
  <si>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</si>
  <si>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</si>
  <si>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</si>
  <si>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</si>
  <si>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</si>
  <si>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</si>
  <si>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</si>
  <si>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</si>
  <si>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</si>
  <si>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</si>
  <si>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</si>
  <si>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</si>
  <si>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</si>
  <si>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</si>
  <si>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</si>
  <si>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</si>
  <si>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</si>
  <si>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</si>
  <si>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</si>
  <si>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</si>
  <si>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</si>
  <si>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</si>
  <si>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</si>
  <si>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</si>
  <si>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</si>
  <si>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</si>
  <si>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※職種を追加したい場合は、職種名を追加し、それぞれの列に必要資格を入力してください。</t>
    <rPh sb="1" eb="3">
      <t>ショクシュ</t>
    </rPh>
    <rPh sb="4" eb="6">
      <t>ツイカ</t>
    </rPh>
    <rPh sb="9" eb="11">
      <t>バアイ</t>
    </rPh>
    <rPh sb="13" eb="15">
      <t>ショクシュ</t>
    </rPh>
    <rPh sb="15" eb="16">
      <t>メイ</t>
    </rPh>
    <rPh sb="17" eb="19">
      <t>ツイカ</t>
    </rPh>
    <rPh sb="26" eb="27">
      <t>レツ</t>
    </rPh>
    <rPh sb="28" eb="30">
      <t>ヒツヨウ</t>
    </rPh>
    <rPh sb="30" eb="32">
      <t>シカク</t>
    </rPh>
    <rPh sb="33" eb="35">
      <t>ニュウリョク</t>
    </rPh>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</si>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</sst>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S150"/>
  <sheetViews>
    <sheetView showGridLines="0" view="pageBreakPreview" zoomScale="75" zoomScaleNormal="55" zoomScaleSheetLayoutView="75" workbookViewId="0">
      <selection activeCell="BC14" sqref="BC14"/>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318</v>
      </c>
      <c r="H1" s="5"/>
      <c r="I1" s="5"/>
      <c r="J1" s="5"/>
      <c r="K1" s="5"/>
      <c r="L1" s="5"/>
      <c r="M1" s="5"/>
      <c r="N1" s="5"/>
      <c r="Q1" s="7" t="s">
        <v>0</v>
      </c>
      <c r="T1" s="5"/>
      <c r="U1" s="5"/>
      <c r="V1" s="5"/>
      <c r="W1" s="5"/>
      <c r="X1" s="5"/>
      <c r="Y1" s="5"/>
      <c r="Z1" s="5"/>
      <c r="AA1" s="5"/>
      <c r="AW1" s="9" t="s">
        <v>30</v>
      </c>
      <c r="AX1" s="237" t="s">
        <v>157</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200</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235</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237</v>
      </c>
      <c r="BI4" s="241" t="s">
        <v>236</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254</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269</v>
      </c>
      <c r="AV10" s="38"/>
      <c r="AW10" s="30"/>
      <c r="AX10" s="34"/>
      <c r="AY10" s="34"/>
      <c r="AZ10" s="221"/>
      <c r="BA10" s="30"/>
      <c r="BB10" s="222"/>
      <c r="BC10" s="222"/>
      <c r="BD10" s="222"/>
      <c r="BE10" s="30"/>
      <c r="BF10" s="30"/>
      <c r="BG10" s="31" t="s">
        <v>267</v>
      </c>
      <c r="BH10" s="30"/>
      <c r="BI10" s="233">
        <v>36</v>
      </c>
      <c r="BJ10" s="234"/>
      <c r="BK10" s="2" t="s">
        <v>268</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270</v>
      </c>
      <c r="D12" s="256" t="s">
        <v>271</v>
      </c>
      <c r="E12" s="274"/>
      <c r="F12" s="275"/>
      <c r="G12" s="256" t="s">
        <v>272</v>
      </c>
      <c r="H12" s="282"/>
      <c r="I12" s="144"/>
      <c r="J12" s="145"/>
      <c r="K12" s="144"/>
      <c r="L12" s="145"/>
      <c r="M12" s="285" t="s">
        <v>273</v>
      </c>
      <c r="N12" s="286"/>
      <c r="O12" s="291" t="s">
        <v>274</v>
      </c>
      <c r="P12" s="257"/>
      <c r="Q12" s="257"/>
      <c r="R12" s="282"/>
      <c r="S12" s="291" t="s">
        <v>275</v>
      </c>
      <c r="T12" s="257"/>
      <c r="U12" s="257"/>
      <c r="V12" s="257"/>
      <c r="W12" s="282"/>
      <c r="X12" s="198"/>
      <c r="Y12" s="198"/>
      <c r="Z12" s="199"/>
      <c r="AA12" s="294" t="s">
        <v>276</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277</v>
      </c>
      <c r="BI12" s="251"/>
      <c r="BJ12" s="256" t="s">
        <v>278</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41"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87</v>
      </c>
      <c r="N17" s="322"/>
      <c r="O17" s="327" t="s">
        <v>106</v>
      </c>
      <c r="P17" s="328"/>
      <c r="Q17" s="328"/>
      <c r="R17" s="228"/>
      <c r="S17" s="397" t="s">
        <v>86</v>
      </c>
      <c r="T17" s="398"/>
      <c r="U17" s="398"/>
      <c r="V17" s="398"/>
      <c r="W17" s="399"/>
      <c r="X17" s="109" t="s">
        <v>18</v>
      </c>
      <c r="Y17" s="110"/>
      <c r="Z17" s="111"/>
      <c r="AA17" s="102" t="s">
        <v>240</v>
      </c>
      <c r="AB17" s="103" t="s">
        <v>240</v>
      </c>
      <c r="AC17" s="103" t="s">
        <v>160</v>
      </c>
      <c r="AD17" s="103"/>
      <c r="AE17" s="103"/>
      <c r="AF17" s="103" t="s">
        <v>240</v>
      </c>
      <c r="AG17" s="104" t="s">
        <v>240</v>
      </c>
      <c r="AH17" s="102" t="s">
        <v>240</v>
      </c>
      <c r="AI17" s="103" t="s">
        <v>240</v>
      </c>
      <c r="AJ17" s="103" t="s">
        <v>240</v>
      </c>
      <c r="AK17" s="103"/>
      <c r="AL17" s="103"/>
      <c r="AM17" s="103" t="s">
        <v>240</v>
      </c>
      <c r="AN17" s="104" t="s">
        <v>240</v>
      </c>
      <c r="AO17" s="102" t="s">
        <v>240</v>
      </c>
      <c r="AP17" s="103" t="s">
        <v>240</v>
      </c>
      <c r="AQ17" s="103" t="s">
        <v>240</v>
      </c>
      <c r="AR17" s="103"/>
      <c r="AS17" s="103"/>
      <c r="AT17" s="103" t="s">
        <v>240</v>
      </c>
      <c r="AU17" s="104" t="s">
        <v>240</v>
      </c>
      <c r="AV17" s="102" t="s">
        <v>240</v>
      </c>
      <c r="AW17" s="103" t="s">
        <v>240</v>
      </c>
      <c r="AX17" s="103" t="s">
        <v>240</v>
      </c>
      <c r="AY17" s="103"/>
      <c r="AZ17" s="103"/>
      <c r="BA17" s="103" t="s">
        <v>240</v>
      </c>
      <c r="BB17" s="104" t="s">
        <v>240</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250</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99</v>
      </c>
      <c r="H19" s="232"/>
      <c r="I19" s="165"/>
      <c r="J19" s="166"/>
      <c r="K19" s="165"/>
      <c r="L19" s="166"/>
      <c r="M19" s="325" t="s">
        <v>98</v>
      </c>
      <c r="N19" s="326"/>
      <c r="O19" s="331" t="s">
        <v>99</v>
      </c>
      <c r="P19" s="332"/>
      <c r="Q19" s="332"/>
      <c r="R19" s="232"/>
      <c r="S19" s="355" t="s">
        <v>165</v>
      </c>
      <c r="T19" s="356"/>
      <c r="U19" s="356"/>
      <c r="V19" s="356"/>
      <c r="W19" s="357"/>
      <c r="X19" s="115" t="s">
        <v>18</v>
      </c>
      <c r="Y19" s="116"/>
      <c r="Z19" s="117"/>
      <c r="AA19" s="105" t="s">
        <v>241</v>
      </c>
      <c r="AB19" s="106"/>
      <c r="AC19" s="106" t="s">
        <v>241</v>
      </c>
      <c r="AD19" s="106"/>
      <c r="AE19" s="106"/>
      <c r="AF19" s="106" t="s">
        <v>241</v>
      </c>
      <c r="AG19" s="107"/>
      <c r="AH19" s="105" t="s">
        <v>241</v>
      </c>
      <c r="AI19" s="106"/>
      <c r="AJ19" s="106" t="s">
        <v>241</v>
      </c>
      <c r="AK19" s="106"/>
      <c r="AL19" s="106"/>
      <c r="AM19" s="106" t="s">
        <v>241</v>
      </c>
      <c r="AN19" s="107"/>
      <c r="AO19" s="105" t="s">
        <v>241</v>
      </c>
      <c r="AP19" s="106"/>
      <c r="AQ19" s="106" t="s">
        <v>241</v>
      </c>
      <c r="AR19" s="106"/>
      <c r="AS19" s="106"/>
      <c r="AT19" s="106" t="s">
        <v>241</v>
      </c>
      <c r="AU19" s="107"/>
      <c r="AV19" s="105" t="s">
        <v>241</v>
      </c>
      <c r="AW19" s="106"/>
      <c r="AX19" s="106" t="s">
        <v>241</v>
      </c>
      <c r="AY19" s="106"/>
      <c r="AZ19" s="106"/>
      <c r="BA19" s="106" t="s">
        <v>241</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250</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100</v>
      </c>
      <c r="H21" s="232"/>
      <c r="I21" s="163"/>
      <c r="J21" s="164"/>
      <c r="K21" s="163"/>
      <c r="L21" s="164"/>
      <c r="M21" s="325" t="s">
        <v>87</v>
      </c>
      <c r="N21" s="326"/>
      <c r="O21" s="331" t="s">
        <v>106</v>
      </c>
      <c r="P21" s="332"/>
      <c r="Q21" s="332"/>
      <c r="R21" s="232"/>
      <c r="S21" s="355" t="s">
        <v>166</v>
      </c>
      <c r="T21" s="356"/>
      <c r="U21" s="356"/>
      <c r="V21" s="356"/>
      <c r="W21" s="357"/>
      <c r="X21" s="115" t="s">
        <v>18</v>
      </c>
      <c r="Y21" s="116"/>
      <c r="Z21" s="117"/>
      <c r="AA21" s="105" t="s">
        <v>240</v>
      </c>
      <c r="AB21" s="106" t="s">
        <v>240</v>
      </c>
      <c r="AC21" s="106" t="s">
        <v>240</v>
      </c>
      <c r="AD21" s="106"/>
      <c r="AE21" s="106"/>
      <c r="AF21" s="106" t="s">
        <v>240</v>
      </c>
      <c r="AG21" s="107" t="s">
        <v>240</v>
      </c>
      <c r="AH21" s="105" t="s">
        <v>240</v>
      </c>
      <c r="AI21" s="106" t="s">
        <v>240</v>
      </c>
      <c r="AJ21" s="106" t="s">
        <v>240</v>
      </c>
      <c r="AK21" s="106"/>
      <c r="AL21" s="106"/>
      <c r="AM21" s="106" t="s">
        <v>240</v>
      </c>
      <c r="AN21" s="107" t="s">
        <v>240</v>
      </c>
      <c r="AO21" s="105" t="s">
        <v>240</v>
      </c>
      <c r="AP21" s="106" t="s">
        <v>240</v>
      </c>
      <c r="AQ21" s="106" t="s">
        <v>240</v>
      </c>
      <c r="AR21" s="106"/>
      <c r="AS21" s="106"/>
      <c r="AT21" s="106" t="s">
        <v>240</v>
      </c>
      <c r="AU21" s="107" t="s">
        <v>240</v>
      </c>
      <c r="AV21" s="105" t="s">
        <v>240</v>
      </c>
      <c r="AW21" s="106" t="s">
        <v>240</v>
      </c>
      <c r="AX21" s="106" t="s">
        <v>240</v>
      </c>
      <c r="AY21" s="106"/>
      <c r="AZ21" s="106"/>
      <c r="BA21" s="106" t="s">
        <v>240</v>
      </c>
      <c r="BB21" s="107" t="s">
        <v>240</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250</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104</v>
      </c>
      <c r="H23" s="232"/>
      <c r="I23" s="163"/>
      <c r="J23" s="164"/>
      <c r="K23" s="163"/>
      <c r="L23" s="164"/>
      <c r="M23" s="325" t="s">
        <v>139</v>
      </c>
      <c r="N23" s="326"/>
      <c r="O23" s="331" t="s">
        <v>117</v>
      </c>
      <c r="P23" s="332"/>
      <c r="Q23" s="332"/>
      <c r="R23" s="232"/>
      <c r="S23" s="355" t="s">
        <v>167</v>
      </c>
      <c r="T23" s="356"/>
      <c r="U23" s="356"/>
      <c r="V23" s="356"/>
      <c r="W23" s="357"/>
      <c r="X23" s="115" t="s">
        <v>18</v>
      </c>
      <c r="Y23" s="116"/>
      <c r="Z23" s="117"/>
      <c r="AA23" s="105" t="s">
        <v>243</v>
      </c>
      <c r="AB23" s="106" t="s">
        <v>243</v>
      </c>
      <c r="AC23" s="106" t="s">
        <v>242</v>
      </c>
      <c r="AD23" s="106"/>
      <c r="AE23" s="106"/>
      <c r="AF23" s="106" t="s">
        <v>243</v>
      </c>
      <c r="AG23" s="107" t="s">
        <v>243</v>
      </c>
      <c r="AH23" s="105" t="s">
        <v>243</v>
      </c>
      <c r="AI23" s="106" t="s">
        <v>243</v>
      </c>
      <c r="AJ23" s="106" t="s">
        <v>243</v>
      </c>
      <c r="AK23" s="106"/>
      <c r="AL23" s="106"/>
      <c r="AM23" s="106" t="s">
        <v>243</v>
      </c>
      <c r="AN23" s="107" t="s">
        <v>243</v>
      </c>
      <c r="AO23" s="105" t="s">
        <v>243</v>
      </c>
      <c r="AP23" s="106" t="s">
        <v>243</v>
      </c>
      <c r="AQ23" s="106" t="s">
        <v>243</v>
      </c>
      <c r="AR23" s="106"/>
      <c r="AS23" s="106"/>
      <c r="AT23" s="106" t="s">
        <v>243</v>
      </c>
      <c r="AU23" s="107" t="s">
        <v>243</v>
      </c>
      <c r="AV23" s="105" t="s">
        <v>243</v>
      </c>
      <c r="AW23" s="106" t="s">
        <v>243</v>
      </c>
      <c r="AX23" s="106" t="s">
        <v>243</v>
      </c>
      <c r="AY23" s="106"/>
      <c r="AZ23" s="106"/>
      <c r="BA23" s="106" t="s">
        <v>243</v>
      </c>
      <c r="BB23" s="107" t="s">
        <v>243</v>
      </c>
      <c r="BC23" s="105"/>
      <c r="BD23" s="106"/>
      <c r="BE23" s="108"/>
      <c r="BF23" s="309"/>
      <c r="BG23" s="310"/>
      <c r="BH23" s="311"/>
      <c r="BI23" s="312"/>
      <c r="BJ23" s="333" t="s">
        <v>220</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250</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103</v>
      </c>
      <c r="H25" s="232"/>
      <c r="I25" s="163"/>
      <c r="J25" s="164"/>
      <c r="K25" s="163"/>
      <c r="L25" s="164"/>
      <c r="M25" s="325" t="s">
        <v>98</v>
      </c>
      <c r="N25" s="326"/>
      <c r="O25" s="331" t="s">
        <v>113</v>
      </c>
      <c r="P25" s="332"/>
      <c r="Q25" s="332"/>
      <c r="R25" s="232"/>
      <c r="S25" s="355" t="s">
        <v>168</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250</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87</v>
      </c>
      <c r="N27" s="326"/>
      <c r="O27" s="331" t="s">
        <v>71</v>
      </c>
      <c r="P27" s="332"/>
      <c r="Q27" s="332"/>
      <c r="R27" s="232"/>
      <c r="S27" s="355" t="s">
        <v>266</v>
      </c>
      <c r="T27" s="356"/>
      <c r="U27" s="356"/>
      <c r="V27" s="356"/>
      <c r="W27" s="357"/>
      <c r="X27" s="195" t="s">
        <v>18</v>
      </c>
      <c r="Y27" s="118"/>
      <c r="Z27" s="119"/>
      <c r="AA27" s="105" t="s">
        <v>39</v>
      </c>
      <c r="AB27" s="106" t="s">
        <v>39</v>
      </c>
      <c r="AC27" s="106" t="s">
        <v>245</v>
      </c>
      <c r="AD27" s="106" t="s">
        <v>245</v>
      </c>
      <c r="AE27" s="106"/>
      <c r="AF27" s="106" t="s">
        <v>246</v>
      </c>
      <c r="AG27" s="107"/>
      <c r="AH27" s="105"/>
      <c r="AI27" s="106" t="s">
        <v>39</v>
      </c>
      <c r="AJ27" s="106" t="s">
        <v>39</v>
      </c>
      <c r="AK27" s="106" t="s">
        <v>245</v>
      </c>
      <c r="AL27" s="106" t="s">
        <v>245</v>
      </c>
      <c r="AM27" s="106"/>
      <c r="AN27" s="107" t="s">
        <v>246</v>
      </c>
      <c r="AO27" s="105" t="s">
        <v>246</v>
      </c>
      <c r="AP27" s="106"/>
      <c r="AQ27" s="106" t="s">
        <v>39</v>
      </c>
      <c r="AR27" s="106" t="s">
        <v>39</v>
      </c>
      <c r="AS27" s="106" t="s">
        <v>245</v>
      </c>
      <c r="AT27" s="106" t="s">
        <v>245</v>
      </c>
      <c r="AU27" s="107"/>
      <c r="AV27" s="105" t="s">
        <v>246</v>
      </c>
      <c r="AW27" s="106"/>
      <c r="AX27" s="106"/>
      <c r="AY27" s="106" t="s">
        <v>39</v>
      </c>
      <c r="AZ27" s="106" t="s">
        <v>39</v>
      </c>
      <c r="BA27" s="106" t="s">
        <v>245</v>
      </c>
      <c r="BB27" s="107" t="s">
        <v>245</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250</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101</v>
      </c>
      <c r="H29" s="232"/>
      <c r="I29" s="163"/>
      <c r="J29" s="164"/>
      <c r="K29" s="163"/>
      <c r="L29" s="164"/>
      <c r="M29" s="325" t="s">
        <v>139</v>
      </c>
      <c r="N29" s="326"/>
      <c r="O29" s="331" t="s">
        <v>110</v>
      </c>
      <c r="P29" s="332"/>
      <c r="Q29" s="332"/>
      <c r="R29" s="232"/>
      <c r="S29" s="355" t="s">
        <v>167</v>
      </c>
      <c r="T29" s="356"/>
      <c r="U29" s="356"/>
      <c r="V29" s="356"/>
      <c r="W29" s="357"/>
      <c r="X29" s="115" t="s">
        <v>18</v>
      </c>
      <c r="Y29" s="116"/>
      <c r="Z29" s="117"/>
      <c r="AA29" s="105" t="s">
        <v>247</v>
      </c>
      <c r="AB29" s="106" t="s">
        <v>247</v>
      </c>
      <c r="AC29" s="106" t="s">
        <v>247</v>
      </c>
      <c r="AD29" s="106"/>
      <c r="AE29" s="106"/>
      <c r="AF29" s="106" t="s">
        <v>247</v>
      </c>
      <c r="AG29" s="107" t="s">
        <v>247</v>
      </c>
      <c r="AH29" s="105" t="s">
        <v>247</v>
      </c>
      <c r="AI29" s="106" t="s">
        <v>247</v>
      </c>
      <c r="AJ29" s="106" t="s">
        <v>247</v>
      </c>
      <c r="AK29" s="106"/>
      <c r="AL29" s="106"/>
      <c r="AM29" s="106" t="s">
        <v>247</v>
      </c>
      <c r="AN29" s="107" t="s">
        <v>247</v>
      </c>
      <c r="AO29" s="105" t="s">
        <v>247</v>
      </c>
      <c r="AP29" s="106" t="s">
        <v>247</v>
      </c>
      <c r="AQ29" s="106" t="s">
        <v>247</v>
      </c>
      <c r="AR29" s="106"/>
      <c r="AS29" s="106"/>
      <c r="AT29" s="106" t="s">
        <v>247</v>
      </c>
      <c r="AU29" s="107" t="s">
        <v>247</v>
      </c>
      <c r="AV29" s="105" t="s">
        <v>247</v>
      </c>
      <c r="AW29" s="106" t="s">
        <v>247</v>
      </c>
      <c r="AX29" s="106" t="s">
        <v>247</v>
      </c>
      <c r="AY29" s="106"/>
      <c r="AZ29" s="106"/>
      <c r="BA29" s="106" t="s">
        <v>247</v>
      </c>
      <c r="BB29" s="107" t="s">
        <v>247</v>
      </c>
      <c r="BC29" s="105"/>
      <c r="BD29" s="106"/>
      <c r="BE29" s="108"/>
      <c r="BF29" s="309"/>
      <c r="BG29" s="310"/>
      <c r="BH29" s="311"/>
      <c r="BI29" s="312"/>
      <c r="BJ29" s="333" t="s">
        <v>221</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250</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101</v>
      </c>
      <c r="H31" s="232"/>
      <c r="I31" s="163"/>
      <c r="J31" s="164"/>
      <c r="K31" s="163"/>
      <c r="L31" s="164"/>
      <c r="M31" s="325" t="s">
        <v>87</v>
      </c>
      <c r="N31" s="326"/>
      <c r="O31" s="331" t="s">
        <v>110</v>
      </c>
      <c r="P31" s="332"/>
      <c r="Q31" s="332"/>
      <c r="R31" s="232"/>
      <c r="S31" s="355" t="s">
        <v>169</v>
      </c>
      <c r="T31" s="356"/>
      <c r="U31" s="356"/>
      <c r="V31" s="356"/>
      <c r="W31" s="357"/>
      <c r="X31" s="115" t="s">
        <v>18</v>
      </c>
      <c r="Y31" s="116"/>
      <c r="Z31" s="117"/>
      <c r="AA31" s="105"/>
      <c r="AB31" s="106"/>
      <c r="AC31" s="106" t="s">
        <v>248</v>
      </c>
      <c r="AD31" s="106" t="s">
        <v>248</v>
      </c>
      <c r="AE31" s="106" t="s">
        <v>248</v>
      </c>
      <c r="AF31" s="106" t="s">
        <v>248</v>
      </c>
      <c r="AG31" s="107" t="s">
        <v>248</v>
      </c>
      <c r="AH31" s="105"/>
      <c r="AI31" s="106"/>
      <c r="AJ31" s="106" t="s">
        <v>248</v>
      </c>
      <c r="AK31" s="106" t="s">
        <v>248</v>
      </c>
      <c r="AL31" s="106" t="s">
        <v>248</v>
      </c>
      <c r="AM31" s="106" t="s">
        <v>248</v>
      </c>
      <c r="AN31" s="107" t="s">
        <v>248</v>
      </c>
      <c r="AO31" s="105"/>
      <c r="AP31" s="106"/>
      <c r="AQ31" s="106" t="s">
        <v>248</v>
      </c>
      <c r="AR31" s="106" t="s">
        <v>248</v>
      </c>
      <c r="AS31" s="106" t="s">
        <v>248</v>
      </c>
      <c r="AT31" s="106" t="s">
        <v>248</v>
      </c>
      <c r="AU31" s="107" t="s">
        <v>248</v>
      </c>
      <c r="AV31" s="105"/>
      <c r="AW31" s="106"/>
      <c r="AX31" s="106" t="s">
        <v>248</v>
      </c>
      <c r="AY31" s="106" t="s">
        <v>248</v>
      </c>
      <c r="AZ31" s="106" t="s">
        <v>248</v>
      </c>
      <c r="BA31" s="106" t="s">
        <v>248</v>
      </c>
      <c r="BB31" s="107" t="s">
        <v>248</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250</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101</v>
      </c>
      <c r="H33" s="232"/>
      <c r="I33" s="163"/>
      <c r="J33" s="164"/>
      <c r="K33" s="163"/>
      <c r="L33" s="164"/>
      <c r="M33" s="325" t="s">
        <v>87</v>
      </c>
      <c r="N33" s="326"/>
      <c r="O33" s="331" t="s">
        <v>110</v>
      </c>
      <c r="P33" s="332"/>
      <c r="Q33" s="332"/>
      <c r="R33" s="232"/>
      <c r="S33" s="355" t="s">
        <v>170</v>
      </c>
      <c r="T33" s="356"/>
      <c r="U33" s="356"/>
      <c r="V33" s="356"/>
      <c r="W33" s="357"/>
      <c r="X33" s="115" t="s">
        <v>18</v>
      </c>
      <c r="Y33" s="116"/>
      <c r="Z33" s="117"/>
      <c r="AA33" s="105" t="s">
        <v>248</v>
      </c>
      <c r="AB33" s="106" t="s">
        <v>248</v>
      </c>
      <c r="AC33" s="106" t="s">
        <v>248</v>
      </c>
      <c r="AD33" s="106"/>
      <c r="AE33" s="106"/>
      <c r="AF33" s="106" t="s">
        <v>248</v>
      </c>
      <c r="AG33" s="107" t="s">
        <v>248</v>
      </c>
      <c r="AH33" s="105" t="s">
        <v>248</v>
      </c>
      <c r="AI33" s="106" t="s">
        <v>248</v>
      </c>
      <c r="AJ33" s="106" t="s">
        <v>248</v>
      </c>
      <c r="AK33" s="106"/>
      <c r="AL33" s="106"/>
      <c r="AM33" s="106" t="s">
        <v>248</v>
      </c>
      <c r="AN33" s="107" t="s">
        <v>248</v>
      </c>
      <c r="AO33" s="105" t="s">
        <v>248</v>
      </c>
      <c r="AP33" s="106" t="s">
        <v>248</v>
      </c>
      <c r="AQ33" s="106" t="s">
        <v>248</v>
      </c>
      <c r="AR33" s="106"/>
      <c r="AS33" s="106"/>
      <c r="AT33" s="106" t="s">
        <v>248</v>
      </c>
      <c r="AU33" s="107" t="s">
        <v>248</v>
      </c>
      <c r="AV33" s="105" t="s">
        <v>248</v>
      </c>
      <c r="AW33" s="106" t="s">
        <v>248</v>
      </c>
      <c r="AX33" s="106" t="s">
        <v>248</v>
      </c>
      <c r="AY33" s="106"/>
      <c r="AZ33" s="106"/>
      <c r="BA33" s="106" t="s">
        <v>248</v>
      </c>
      <c r="BB33" s="107" t="s">
        <v>248</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250</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129</v>
      </c>
      <c r="D35" s="306" t="s">
        <v>158</v>
      </c>
      <c r="E35" s="242"/>
      <c r="F35" s="307"/>
      <c r="G35" s="231" t="s">
        <v>102</v>
      </c>
      <c r="H35" s="232"/>
      <c r="I35" s="163"/>
      <c r="J35" s="164"/>
      <c r="K35" s="163"/>
      <c r="L35" s="164"/>
      <c r="M35" s="325" t="s">
        <v>87</v>
      </c>
      <c r="N35" s="326"/>
      <c r="O35" s="331" t="s">
        <v>19</v>
      </c>
      <c r="P35" s="332"/>
      <c r="Q35" s="332"/>
      <c r="R35" s="232"/>
      <c r="S35" s="355" t="s">
        <v>171</v>
      </c>
      <c r="T35" s="356"/>
      <c r="U35" s="356"/>
      <c r="V35" s="356"/>
      <c r="W35" s="357"/>
      <c r="X35" s="195" t="s">
        <v>18</v>
      </c>
      <c r="Y35" s="118"/>
      <c r="Z35" s="119"/>
      <c r="AA35" s="105" t="s">
        <v>244</v>
      </c>
      <c r="AB35" s="106" t="s">
        <v>263</v>
      </c>
      <c r="AC35" s="106" t="s">
        <v>245</v>
      </c>
      <c r="AD35" s="106" t="s">
        <v>245</v>
      </c>
      <c r="AE35" s="106"/>
      <c r="AF35" s="106" t="s">
        <v>246</v>
      </c>
      <c r="AG35" s="107"/>
      <c r="AH35" s="105"/>
      <c r="AI35" s="106" t="s">
        <v>244</v>
      </c>
      <c r="AJ35" s="106" t="s">
        <v>263</v>
      </c>
      <c r="AK35" s="106" t="s">
        <v>245</v>
      </c>
      <c r="AL35" s="106" t="s">
        <v>245</v>
      </c>
      <c r="AM35" s="106"/>
      <c r="AN35" s="107" t="s">
        <v>246</v>
      </c>
      <c r="AO35" s="105" t="s">
        <v>246</v>
      </c>
      <c r="AP35" s="106"/>
      <c r="AQ35" s="106" t="s">
        <v>244</v>
      </c>
      <c r="AR35" s="106" t="s">
        <v>263</v>
      </c>
      <c r="AS35" s="106" t="s">
        <v>245</v>
      </c>
      <c r="AT35" s="106" t="s">
        <v>245</v>
      </c>
      <c r="AU35" s="107"/>
      <c r="AV35" s="105" t="s">
        <v>246</v>
      </c>
      <c r="AW35" s="106"/>
      <c r="AX35" s="106"/>
      <c r="AY35" s="106" t="s">
        <v>244</v>
      </c>
      <c r="AZ35" s="106" t="s">
        <v>263</v>
      </c>
      <c r="BA35" s="106" t="s">
        <v>245</v>
      </c>
      <c r="BB35" s="107" t="s">
        <v>245</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250</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158</v>
      </c>
      <c r="E37" s="242"/>
      <c r="F37" s="307"/>
      <c r="G37" s="231" t="s">
        <v>102</v>
      </c>
      <c r="H37" s="232"/>
      <c r="I37" s="163"/>
      <c r="J37" s="164"/>
      <c r="K37" s="163"/>
      <c r="L37" s="164"/>
      <c r="M37" s="325" t="s">
        <v>87</v>
      </c>
      <c r="N37" s="326"/>
      <c r="O37" s="331" t="s">
        <v>88</v>
      </c>
      <c r="P37" s="332"/>
      <c r="Q37" s="332"/>
      <c r="R37" s="232"/>
      <c r="S37" s="355" t="s">
        <v>172</v>
      </c>
      <c r="T37" s="356"/>
      <c r="U37" s="356"/>
      <c r="V37" s="356"/>
      <c r="W37" s="357"/>
      <c r="X37" s="195" t="s">
        <v>18</v>
      </c>
      <c r="Y37" s="118"/>
      <c r="Z37" s="119"/>
      <c r="AA37" s="105"/>
      <c r="AB37" s="106" t="s">
        <v>244</v>
      </c>
      <c r="AC37" s="106" t="s">
        <v>263</v>
      </c>
      <c r="AD37" s="106" t="s">
        <v>246</v>
      </c>
      <c r="AE37" s="106" t="s">
        <v>245</v>
      </c>
      <c r="AF37" s="106"/>
      <c r="AG37" s="107" t="s">
        <v>246</v>
      </c>
      <c r="AH37" s="105" t="s">
        <v>246</v>
      </c>
      <c r="AI37" s="106"/>
      <c r="AJ37" s="106" t="s">
        <v>244</v>
      </c>
      <c r="AK37" s="106" t="s">
        <v>263</v>
      </c>
      <c r="AL37" s="106" t="s">
        <v>246</v>
      </c>
      <c r="AM37" s="106" t="s">
        <v>245</v>
      </c>
      <c r="AN37" s="107"/>
      <c r="AO37" s="105" t="s">
        <v>246</v>
      </c>
      <c r="AP37" s="106" t="s">
        <v>245</v>
      </c>
      <c r="AQ37" s="106"/>
      <c r="AR37" s="106" t="s">
        <v>244</v>
      </c>
      <c r="AS37" s="106" t="s">
        <v>263</v>
      </c>
      <c r="AT37" s="106" t="s">
        <v>246</v>
      </c>
      <c r="AU37" s="107"/>
      <c r="AV37" s="105"/>
      <c r="AW37" s="106" t="s">
        <v>246</v>
      </c>
      <c r="AX37" s="106" t="s">
        <v>245</v>
      </c>
      <c r="AY37" s="106"/>
      <c r="AZ37" s="106" t="s">
        <v>244</v>
      </c>
      <c r="BA37" s="106" t="s">
        <v>263</v>
      </c>
      <c r="BB37" s="107" t="s">
        <v>246</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250</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158</v>
      </c>
      <c r="E39" s="242"/>
      <c r="F39" s="307"/>
      <c r="G39" s="231" t="s">
        <v>102</v>
      </c>
      <c r="H39" s="232"/>
      <c r="I39" s="163"/>
      <c r="J39" s="164"/>
      <c r="K39" s="163"/>
      <c r="L39" s="164"/>
      <c r="M39" s="325" t="s">
        <v>87</v>
      </c>
      <c r="N39" s="326"/>
      <c r="O39" s="331" t="s">
        <v>88</v>
      </c>
      <c r="P39" s="332"/>
      <c r="Q39" s="332"/>
      <c r="R39" s="232"/>
      <c r="S39" s="355" t="s">
        <v>173</v>
      </c>
      <c r="T39" s="356"/>
      <c r="U39" s="356"/>
      <c r="V39" s="356"/>
      <c r="W39" s="357"/>
      <c r="X39" s="195" t="s">
        <v>18</v>
      </c>
      <c r="Y39" s="118"/>
      <c r="Z39" s="119"/>
      <c r="AA39" s="105" t="s">
        <v>246</v>
      </c>
      <c r="AB39" s="106"/>
      <c r="AC39" s="106" t="s">
        <v>244</v>
      </c>
      <c r="AD39" s="106" t="s">
        <v>263</v>
      </c>
      <c r="AE39" s="106" t="s">
        <v>246</v>
      </c>
      <c r="AF39" s="106" t="s">
        <v>245</v>
      </c>
      <c r="AG39" s="107"/>
      <c r="AH39" s="105" t="s">
        <v>245</v>
      </c>
      <c r="AI39" s="106" t="s">
        <v>246</v>
      </c>
      <c r="AJ39" s="106"/>
      <c r="AK39" s="106" t="s">
        <v>244</v>
      </c>
      <c r="AL39" s="106" t="s">
        <v>263</v>
      </c>
      <c r="AM39" s="106" t="s">
        <v>246</v>
      </c>
      <c r="AN39" s="107"/>
      <c r="AO39" s="105" t="s">
        <v>245</v>
      </c>
      <c r="AP39" s="106" t="s">
        <v>246</v>
      </c>
      <c r="AQ39" s="106"/>
      <c r="AR39" s="106"/>
      <c r="AS39" s="106" t="s">
        <v>244</v>
      </c>
      <c r="AT39" s="106" t="s">
        <v>263</v>
      </c>
      <c r="AU39" s="107" t="s">
        <v>245</v>
      </c>
      <c r="AV39" s="105" t="s">
        <v>245</v>
      </c>
      <c r="AW39" s="106"/>
      <c r="AX39" s="106" t="s">
        <v>246</v>
      </c>
      <c r="AY39" s="106" t="s">
        <v>245</v>
      </c>
      <c r="AZ39" s="106"/>
      <c r="BA39" s="106" t="s">
        <v>244</v>
      </c>
      <c r="BB39" s="107" t="s">
        <v>263</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250</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158</v>
      </c>
      <c r="E41" s="242"/>
      <c r="F41" s="307"/>
      <c r="G41" s="231" t="s">
        <v>102</v>
      </c>
      <c r="H41" s="232"/>
      <c r="I41" s="163"/>
      <c r="J41" s="164"/>
      <c r="K41" s="163"/>
      <c r="L41" s="164"/>
      <c r="M41" s="325" t="s">
        <v>87</v>
      </c>
      <c r="N41" s="326"/>
      <c r="O41" s="331" t="s">
        <v>88</v>
      </c>
      <c r="P41" s="332"/>
      <c r="Q41" s="332"/>
      <c r="R41" s="232"/>
      <c r="S41" s="355" t="s">
        <v>174</v>
      </c>
      <c r="T41" s="356"/>
      <c r="U41" s="356"/>
      <c r="V41" s="356"/>
      <c r="W41" s="357"/>
      <c r="X41" s="195" t="s">
        <v>18</v>
      </c>
      <c r="Y41" s="118"/>
      <c r="Z41" s="119"/>
      <c r="AA41" s="105" t="s">
        <v>245</v>
      </c>
      <c r="AB41" s="106" t="s">
        <v>246</v>
      </c>
      <c r="AC41" s="106"/>
      <c r="AD41" s="106" t="s">
        <v>244</v>
      </c>
      <c r="AE41" s="106" t="s">
        <v>263</v>
      </c>
      <c r="AF41" s="106"/>
      <c r="AG41" s="107" t="s">
        <v>245</v>
      </c>
      <c r="AH41" s="105" t="s">
        <v>246</v>
      </c>
      <c r="AI41" s="106" t="s">
        <v>246</v>
      </c>
      <c r="AJ41" s="106" t="s">
        <v>245</v>
      </c>
      <c r="AK41" s="106"/>
      <c r="AL41" s="106" t="s">
        <v>244</v>
      </c>
      <c r="AM41" s="106" t="s">
        <v>263</v>
      </c>
      <c r="AN41" s="107"/>
      <c r="AO41" s="105" t="s">
        <v>246</v>
      </c>
      <c r="AP41" s="106"/>
      <c r="AQ41" s="106" t="s">
        <v>246</v>
      </c>
      <c r="AR41" s="106" t="s">
        <v>246</v>
      </c>
      <c r="AS41" s="106"/>
      <c r="AT41" s="106" t="s">
        <v>244</v>
      </c>
      <c r="AU41" s="107" t="s">
        <v>263</v>
      </c>
      <c r="AV41" s="105" t="s">
        <v>246</v>
      </c>
      <c r="AW41" s="106" t="s">
        <v>245</v>
      </c>
      <c r="AX41" s="106"/>
      <c r="AY41" s="106" t="s">
        <v>246</v>
      </c>
      <c r="AZ41" s="106" t="s">
        <v>311</v>
      </c>
      <c r="BA41" s="106"/>
      <c r="BB41" s="107" t="s">
        <v>244</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250</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158</v>
      </c>
      <c r="E43" s="242"/>
      <c r="F43" s="307"/>
      <c r="G43" s="231" t="s">
        <v>102</v>
      </c>
      <c r="H43" s="232"/>
      <c r="I43" s="163"/>
      <c r="J43" s="164"/>
      <c r="K43" s="163"/>
      <c r="L43" s="164"/>
      <c r="M43" s="325" t="s">
        <v>98</v>
      </c>
      <c r="N43" s="326"/>
      <c r="O43" s="331" t="s">
        <v>88</v>
      </c>
      <c r="P43" s="332"/>
      <c r="Q43" s="332"/>
      <c r="R43" s="232"/>
      <c r="S43" s="355" t="s">
        <v>175</v>
      </c>
      <c r="T43" s="356"/>
      <c r="U43" s="356"/>
      <c r="V43" s="356"/>
      <c r="W43" s="357"/>
      <c r="X43" s="195" t="s">
        <v>18</v>
      </c>
      <c r="Y43" s="118"/>
      <c r="Z43" s="119"/>
      <c r="AA43" s="105"/>
      <c r="AB43" s="106" t="s">
        <v>245</v>
      </c>
      <c r="AC43" s="106" t="s">
        <v>246</v>
      </c>
      <c r="AD43" s="106"/>
      <c r="AE43" s="106" t="s">
        <v>246</v>
      </c>
      <c r="AF43" s="106" t="s">
        <v>246</v>
      </c>
      <c r="AG43" s="107"/>
      <c r="AH43" s="105"/>
      <c r="AI43" s="106" t="s">
        <v>245</v>
      </c>
      <c r="AJ43" s="106" t="s">
        <v>246</v>
      </c>
      <c r="AK43" s="106" t="s">
        <v>246</v>
      </c>
      <c r="AL43" s="106"/>
      <c r="AM43" s="106"/>
      <c r="AN43" s="107" t="s">
        <v>245</v>
      </c>
      <c r="AO43" s="105"/>
      <c r="AP43" s="106"/>
      <c r="AQ43" s="106" t="s">
        <v>245</v>
      </c>
      <c r="AR43" s="106" t="s">
        <v>245</v>
      </c>
      <c r="AS43" s="106" t="s">
        <v>246</v>
      </c>
      <c r="AT43" s="106"/>
      <c r="AU43" s="107" t="s">
        <v>246</v>
      </c>
      <c r="AV43" s="105"/>
      <c r="AW43" s="106" t="s">
        <v>246</v>
      </c>
      <c r="AX43" s="106" t="s">
        <v>246</v>
      </c>
      <c r="AY43" s="106"/>
      <c r="AZ43" s="106" t="s">
        <v>246</v>
      </c>
      <c r="BA43" s="106" t="s">
        <v>245</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250</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161</v>
      </c>
      <c r="D45" s="306" t="s">
        <v>159</v>
      </c>
      <c r="E45" s="242"/>
      <c r="F45" s="307"/>
      <c r="G45" s="231" t="s">
        <v>102</v>
      </c>
      <c r="H45" s="232"/>
      <c r="I45" s="163"/>
      <c r="J45" s="164"/>
      <c r="K45" s="163"/>
      <c r="L45" s="164"/>
      <c r="M45" s="325" t="s">
        <v>87</v>
      </c>
      <c r="N45" s="326"/>
      <c r="O45" s="331" t="s">
        <v>19</v>
      </c>
      <c r="P45" s="332"/>
      <c r="Q45" s="332"/>
      <c r="R45" s="232"/>
      <c r="S45" s="355" t="s">
        <v>176</v>
      </c>
      <c r="T45" s="356"/>
      <c r="U45" s="356"/>
      <c r="V45" s="356"/>
      <c r="W45" s="357"/>
      <c r="X45" s="195" t="s">
        <v>18</v>
      </c>
      <c r="Y45" s="118"/>
      <c r="Z45" s="119"/>
      <c r="AA45" s="105" t="s">
        <v>246</v>
      </c>
      <c r="AB45" s="106" t="s">
        <v>246</v>
      </c>
      <c r="AC45" s="106"/>
      <c r="AD45" s="106"/>
      <c r="AE45" s="106" t="s">
        <v>244</v>
      </c>
      <c r="AF45" s="106" t="s">
        <v>263</v>
      </c>
      <c r="AG45" s="107" t="s">
        <v>245</v>
      </c>
      <c r="AH45" s="105" t="s">
        <v>245</v>
      </c>
      <c r="AI45" s="106"/>
      <c r="AJ45" s="106" t="s">
        <v>246</v>
      </c>
      <c r="AK45" s="106" t="s">
        <v>246</v>
      </c>
      <c r="AL45" s="106"/>
      <c r="AM45" s="106" t="s">
        <v>244</v>
      </c>
      <c r="AN45" s="107" t="s">
        <v>263</v>
      </c>
      <c r="AO45" s="105" t="s">
        <v>245</v>
      </c>
      <c r="AP45" s="106" t="s">
        <v>245</v>
      </c>
      <c r="AQ45" s="106"/>
      <c r="AR45" s="106" t="s">
        <v>246</v>
      </c>
      <c r="AS45" s="106"/>
      <c r="AT45" s="106"/>
      <c r="AU45" s="107" t="s">
        <v>244</v>
      </c>
      <c r="AV45" s="105" t="s">
        <v>263</v>
      </c>
      <c r="AW45" s="106" t="s">
        <v>245</v>
      </c>
      <c r="AX45" s="106" t="s">
        <v>245</v>
      </c>
      <c r="AY45" s="106"/>
      <c r="AZ45" s="106" t="s">
        <v>245</v>
      </c>
      <c r="BA45" s="106" t="s">
        <v>246</v>
      </c>
      <c r="BB45" s="107" t="s">
        <v>246</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250</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159</v>
      </c>
      <c r="E47" s="242"/>
      <c r="F47" s="307"/>
      <c r="G47" s="231" t="s">
        <v>102</v>
      </c>
      <c r="H47" s="232"/>
      <c r="I47" s="163"/>
      <c r="J47" s="164"/>
      <c r="K47" s="163"/>
      <c r="L47" s="164"/>
      <c r="M47" s="325" t="s">
        <v>87</v>
      </c>
      <c r="N47" s="326"/>
      <c r="O47" s="331" t="s">
        <v>88</v>
      </c>
      <c r="P47" s="332"/>
      <c r="Q47" s="332"/>
      <c r="R47" s="232"/>
      <c r="S47" s="355" t="s">
        <v>177</v>
      </c>
      <c r="T47" s="356"/>
      <c r="U47" s="356"/>
      <c r="V47" s="356"/>
      <c r="W47" s="357"/>
      <c r="X47" s="195" t="s">
        <v>18</v>
      </c>
      <c r="Y47" s="118"/>
      <c r="Z47" s="119"/>
      <c r="AA47" s="105"/>
      <c r="AB47" s="106" t="s">
        <v>245</v>
      </c>
      <c r="AC47" s="106" t="s">
        <v>246</v>
      </c>
      <c r="AD47" s="106" t="s">
        <v>246</v>
      </c>
      <c r="AE47" s="106"/>
      <c r="AF47" s="106" t="s">
        <v>244</v>
      </c>
      <c r="AG47" s="107" t="s">
        <v>263</v>
      </c>
      <c r="AH47" s="105" t="s">
        <v>246</v>
      </c>
      <c r="AI47" s="106"/>
      <c r="AJ47" s="106" t="s">
        <v>246</v>
      </c>
      <c r="AK47" s="106" t="s">
        <v>246</v>
      </c>
      <c r="AL47" s="106"/>
      <c r="AM47" s="106"/>
      <c r="AN47" s="107" t="s">
        <v>244</v>
      </c>
      <c r="AO47" s="105" t="s">
        <v>263</v>
      </c>
      <c r="AP47" s="106" t="s">
        <v>246</v>
      </c>
      <c r="AQ47" s="106" t="s">
        <v>246</v>
      </c>
      <c r="AR47" s="106" t="s">
        <v>246</v>
      </c>
      <c r="AS47" s="106" t="s">
        <v>245</v>
      </c>
      <c r="AT47" s="106" t="s">
        <v>245</v>
      </c>
      <c r="AU47" s="107"/>
      <c r="AV47" s="105" t="s">
        <v>244</v>
      </c>
      <c r="AW47" s="106" t="s">
        <v>263</v>
      </c>
      <c r="AX47" s="106" t="s">
        <v>245</v>
      </c>
      <c r="AY47" s="106" t="s">
        <v>246</v>
      </c>
      <c r="AZ47" s="106"/>
      <c r="BA47" s="106"/>
      <c r="BB47" s="107" t="s">
        <v>245</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250</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159</v>
      </c>
      <c r="E49" s="242"/>
      <c r="F49" s="307"/>
      <c r="G49" s="231" t="s">
        <v>102</v>
      </c>
      <c r="H49" s="232"/>
      <c r="I49" s="163"/>
      <c r="J49" s="164"/>
      <c r="K49" s="163"/>
      <c r="L49" s="164"/>
      <c r="M49" s="325" t="s">
        <v>87</v>
      </c>
      <c r="N49" s="326"/>
      <c r="O49" s="331" t="s">
        <v>88</v>
      </c>
      <c r="P49" s="332"/>
      <c r="Q49" s="332"/>
      <c r="R49" s="232"/>
      <c r="S49" s="355" t="s">
        <v>178</v>
      </c>
      <c r="T49" s="356"/>
      <c r="U49" s="356"/>
      <c r="V49" s="356"/>
      <c r="W49" s="357"/>
      <c r="X49" s="195" t="s">
        <v>18</v>
      </c>
      <c r="Y49" s="118"/>
      <c r="Z49" s="119"/>
      <c r="AA49" s="105" t="s">
        <v>245</v>
      </c>
      <c r="AB49" s="106"/>
      <c r="AC49" s="106" t="s">
        <v>245</v>
      </c>
      <c r="AD49" s="106"/>
      <c r="AE49" s="106" t="s">
        <v>246</v>
      </c>
      <c r="AF49" s="106"/>
      <c r="AG49" s="107" t="s">
        <v>244</v>
      </c>
      <c r="AH49" s="105" t="s">
        <v>263</v>
      </c>
      <c r="AI49" s="106" t="s">
        <v>246</v>
      </c>
      <c r="AJ49" s="106" t="s">
        <v>246</v>
      </c>
      <c r="AK49" s="106" t="s">
        <v>245</v>
      </c>
      <c r="AL49" s="106" t="s">
        <v>245</v>
      </c>
      <c r="AM49" s="106"/>
      <c r="AN49" s="107" t="s">
        <v>246</v>
      </c>
      <c r="AO49" s="105" t="s">
        <v>244</v>
      </c>
      <c r="AP49" s="106" t="s">
        <v>263</v>
      </c>
      <c r="AQ49" s="106" t="s">
        <v>245</v>
      </c>
      <c r="AR49" s="106"/>
      <c r="AS49" s="106" t="s">
        <v>246</v>
      </c>
      <c r="AT49" s="106" t="s">
        <v>246</v>
      </c>
      <c r="AU49" s="107"/>
      <c r="AV49" s="105"/>
      <c r="AW49" s="106" t="s">
        <v>244</v>
      </c>
      <c r="AX49" s="106" t="s">
        <v>263</v>
      </c>
      <c r="AY49" s="106" t="s">
        <v>245</v>
      </c>
      <c r="AZ49" s="106" t="s">
        <v>246</v>
      </c>
      <c r="BA49" s="106" t="s">
        <v>246</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250</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164</v>
      </c>
      <c r="E51" s="242"/>
      <c r="F51" s="307"/>
      <c r="G51" s="231" t="s">
        <v>102</v>
      </c>
      <c r="H51" s="232"/>
      <c r="I51" s="163"/>
      <c r="J51" s="164"/>
      <c r="K51" s="163"/>
      <c r="L51" s="164"/>
      <c r="M51" s="325" t="s">
        <v>87</v>
      </c>
      <c r="N51" s="326"/>
      <c r="O51" s="331" t="s">
        <v>88</v>
      </c>
      <c r="P51" s="332"/>
      <c r="Q51" s="332"/>
      <c r="R51" s="232"/>
      <c r="S51" s="355" t="s">
        <v>179</v>
      </c>
      <c r="T51" s="356"/>
      <c r="U51" s="356"/>
      <c r="V51" s="356"/>
      <c r="W51" s="357"/>
      <c r="X51" s="195" t="s">
        <v>18</v>
      </c>
      <c r="Y51" s="118"/>
      <c r="Z51" s="119"/>
      <c r="AA51" s="105" t="s">
        <v>310</v>
      </c>
      <c r="AB51" s="106"/>
      <c r="AC51" s="106" t="s">
        <v>246</v>
      </c>
      <c r="AD51" s="106" t="s">
        <v>245</v>
      </c>
      <c r="AE51" s="106" t="s">
        <v>245</v>
      </c>
      <c r="AF51" s="106" t="s">
        <v>245</v>
      </c>
      <c r="AG51" s="107"/>
      <c r="AH51" s="105" t="s">
        <v>244</v>
      </c>
      <c r="AI51" s="106" t="s">
        <v>263</v>
      </c>
      <c r="AJ51" s="106" t="s">
        <v>245</v>
      </c>
      <c r="AK51" s="106"/>
      <c r="AL51" s="106" t="s">
        <v>246</v>
      </c>
      <c r="AM51" s="106" t="s">
        <v>246</v>
      </c>
      <c r="AN51" s="107"/>
      <c r="AO51" s="105"/>
      <c r="AP51" s="106" t="s">
        <v>244</v>
      </c>
      <c r="AQ51" s="106" t="s">
        <v>263</v>
      </c>
      <c r="AR51" s="106" t="s">
        <v>245</v>
      </c>
      <c r="AS51" s="106"/>
      <c r="AT51" s="106" t="s">
        <v>246</v>
      </c>
      <c r="AU51" s="107" t="s">
        <v>246</v>
      </c>
      <c r="AV51" s="105" t="s">
        <v>246</v>
      </c>
      <c r="AW51" s="106"/>
      <c r="AX51" s="106" t="s">
        <v>244</v>
      </c>
      <c r="AY51" s="106" t="s">
        <v>263</v>
      </c>
      <c r="AZ51" s="106" t="s">
        <v>245</v>
      </c>
      <c r="BA51" s="106"/>
      <c r="BB51" s="107" t="s">
        <v>246</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250</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159</v>
      </c>
      <c r="E53" s="242"/>
      <c r="F53" s="307"/>
      <c r="G53" s="231" t="s">
        <v>102</v>
      </c>
      <c r="H53" s="232"/>
      <c r="I53" s="165"/>
      <c r="J53" s="166"/>
      <c r="K53" s="165"/>
      <c r="L53" s="166"/>
      <c r="M53" s="325" t="s">
        <v>98</v>
      </c>
      <c r="N53" s="326"/>
      <c r="O53" s="331" t="s">
        <v>88</v>
      </c>
      <c r="P53" s="332"/>
      <c r="Q53" s="332"/>
      <c r="R53" s="232"/>
      <c r="S53" s="355" t="s">
        <v>180</v>
      </c>
      <c r="T53" s="356"/>
      <c r="U53" s="356"/>
      <c r="V53" s="356"/>
      <c r="W53" s="357"/>
      <c r="X53" s="115" t="s">
        <v>18</v>
      </c>
      <c r="Y53" s="116"/>
      <c r="Z53" s="117"/>
      <c r="AA53" s="105" t="s">
        <v>246</v>
      </c>
      <c r="AB53" s="106"/>
      <c r="AC53" s="106"/>
      <c r="AD53" s="106" t="s">
        <v>246</v>
      </c>
      <c r="AE53" s="106"/>
      <c r="AF53" s="106" t="s">
        <v>246</v>
      </c>
      <c r="AG53" s="107" t="s">
        <v>246</v>
      </c>
      <c r="AH53" s="105"/>
      <c r="AI53" s="106" t="s">
        <v>246</v>
      </c>
      <c r="AJ53" s="106"/>
      <c r="AK53" s="106"/>
      <c r="AL53" s="106" t="s">
        <v>246</v>
      </c>
      <c r="AM53" s="106" t="s">
        <v>245</v>
      </c>
      <c r="AN53" s="107" t="s">
        <v>245</v>
      </c>
      <c r="AO53" s="105" t="s">
        <v>246</v>
      </c>
      <c r="AP53" s="106"/>
      <c r="AQ53" s="106" t="s">
        <v>246</v>
      </c>
      <c r="AR53" s="106"/>
      <c r="AS53" s="106" t="s">
        <v>246</v>
      </c>
      <c r="AT53" s="106"/>
      <c r="AU53" s="107" t="s">
        <v>245</v>
      </c>
      <c r="AV53" s="105" t="s">
        <v>245</v>
      </c>
      <c r="AW53" s="106" t="s">
        <v>246</v>
      </c>
      <c r="AX53" s="106"/>
      <c r="AY53" s="106" t="s">
        <v>246</v>
      </c>
      <c r="AZ53" s="106"/>
      <c r="BA53" s="106" t="s">
        <v>245</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250</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129</v>
      </c>
      <c r="D55" s="306" t="s">
        <v>162</v>
      </c>
      <c r="E55" s="242"/>
      <c r="F55" s="307"/>
      <c r="G55" s="231" t="s">
        <v>102</v>
      </c>
      <c r="H55" s="232"/>
      <c r="I55" s="165"/>
      <c r="J55" s="166"/>
      <c r="K55" s="165"/>
      <c r="L55" s="166"/>
      <c r="M55" s="325" t="s">
        <v>87</v>
      </c>
      <c r="N55" s="326"/>
      <c r="O55" s="331" t="s">
        <v>19</v>
      </c>
      <c r="P55" s="332"/>
      <c r="Q55" s="332"/>
      <c r="R55" s="232"/>
      <c r="S55" s="355" t="s">
        <v>181</v>
      </c>
      <c r="T55" s="356"/>
      <c r="U55" s="356"/>
      <c r="V55" s="356"/>
      <c r="W55" s="357"/>
      <c r="X55" s="115" t="s">
        <v>18</v>
      </c>
      <c r="Y55" s="116"/>
      <c r="Z55" s="117"/>
      <c r="AA55" s="105" t="s">
        <v>244</v>
      </c>
      <c r="AB55" s="106" t="s">
        <v>263</v>
      </c>
      <c r="AC55" s="106" t="s">
        <v>245</v>
      </c>
      <c r="AD55" s="106" t="s">
        <v>245</v>
      </c>
      <c r="AE55" s="106"/>
      <c r="AF55" s="106" t="s">
        <v>246</v>
      </c>
      <c r="AG55" s="107"/>
      <c r="AH55" s="105"/>
      <c r="AI55" s="106" t="s">
        <v>244</v>
      </c>
      <c r="AJ55" s="106" t="s">
        <v>263</v>
      </c>
      <c r="AK55" s="106" t="s">
        <v>245</v>
      </c>
      <c r="AL55" s="106" t="s">
        <v>245</v>
      </c>
      <c r="AM55" s="106"/>
      <c r="AN55" s="107" t="s">
        <v>246</v>
      </c>
      <c r="AO55" s="105" t="s">
        <v>246</v>
      </c>
      <c r="AP55" s="106"/>
      <c r="AQ55" s="106" t="s">
        <v>244</v>
      </c>
      <c r="AR55" s="106" t="s">
        <v>263</v>
      </c>
      <c r="AS55" s="106" t="s">
        <v>245</v>
      </c>
      <c r="AT55" s="106" t="s">
        <v>245</v>
      </c>
      <c r="AU55" s="107"/>
      <c r="AV55" s="105" t="s">
        <v>246</v>
      </c>
      <c r="AW55" s="106"/>
      <c r="AX55" s="106"/>
      <c r="AY55" s="106" t="s">
        <v>244</v>
      </c>
      <c r="AZ55" s="106" t="s">
        <v>263</v>
      </c>
      <c r="BA55" s="106" t="s">
        <v>245</v>
      </c>
      <c r="BB55" s="107" t="s">
        <v>245</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250</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162</v>
      </c>
      <c r="E57" s="242"/>
      <c r="F57" s="307"/>
      <c r="G57" s="231" t="s">
        <v>102</v>
      </c>
      <c r="H57" s="232"/>
      <c r="I57" s="163"/>
      <c r="J57" s="164"/>
      <c r="K57" s="163"/>
      <c r="L57" s="164"/>
      <c r="M57" s="325" t="s">
        <v>87</v>
      </c>
      <c r="N57" s="326"/>
      <c r="O57" s="331" t="s">
        <v>88</v>
      </c>
      <c r="P57" s="332"/>
      <c r="Q57" s="332"/>
      <c r="R57" s="232"/>
      <c r="S57" s="355" t="s">
        <v>182</v>
      </c>
      <c r="T57" s="356"/>
      <c r="U57" s="356"/>
      <c r="V57" s="356"/>
      <c r="W57" s="357"/>
      <c r="X57" s="195" t="s">
        <v>18</v>
      </c>
      <c r="Y57" s="118"/>
      <c r="Z57" s="119"/>
      <c r="AA57" s="105"/>
      <c r="AB57" s="106" t="s">
        <v>244</v>
      </c>
      <c r="AC57" s="106" t="s">
        <v>263</v>
      </c>
      <c r="AD57" s="106" t="s">
        <v>246</v>
      </c>
      <c r="AE57" s="106" t="s">
        <v>245</v>
      </c>
      <c r="AF57" s="106"/>
      <c r="AG57" s="107" t="s">
        <v>246</v>
      </c>
      <c r="AH57" s="105" t="s">
        <v>246</v>
      </c>
      <c r="AI57" s="106"/>
      <c r="AJ57" s="106" t="s">
        <v>244</v>
      </c>
      <c r="AK57" s="106" t="s">
        <v>263</v>
      </c>
      <c r="AL57" s="106" t="s">
        <v>246</v>
      </c>
      <c r="AM57" s="106" t="s">
        <v>245</v>
      </c>
      <c r="AN57" s="107"/>
      <c r="AO57" s="105" t="s">
        <v>246</v>
      </c>
      <c r="AP57" s="106" t="s">
        <v>245</v>
      </c>
      <c r="AQ57" s="106"/>
      <c r="AR57" s="106" t="s">
        <v>244</v>
      </c>
      <c r="AS57" s="106" t="s">
        <v>263</v>
      </c>
      <c r="AT57" s="106" t="s">
        <v>246</v>
      </c>
      <c r="AU57" s="107"/>
      <c r="AV57" s="105"/>
      <c r="AW57" s="106" t="s">
        <v>246</v>
      </c>
      <c r="AX57" s="106" t="s">
        <v>245</v>
      </c>
      <c r="AY57" s="106"/>
      <c r="AZ57" s="106" t="s">
        <v>244</v>
      </c>
      <c r="BA57" s="106" t="s">
        <v>263</v>
      </c>
      <c r="BB57" s="107" t="s">
        <v>246</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250</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162</v>
      </c>
      <c r="E59" s="242"/>
      <c r="F59" s="307"/>
      <c r="G59" s="231" t="s">
        <v>102</v>
      </c>
      <c r="H59" s="232"/>
      <c r="I59" s="163"/>
      <c r="J59" s="164"/>
      <c r="K59" s="163"/>
      <c r="L59" s="164"/>
      <c r="M59" s="325" t="s">
        <v>87</v>
      </c>
      <c r="N59" s="326"/>
      <c r="O59" s="331" t="s">
        <v>88</v>
      </c>
      <c r="P59" s="332"/>
      <c r="Q59" s="332"/>
      <c r="R59" s="232"/>
      <c r="S59" s="355" t="s">
        <v>183</v>
      </c>
      <c r="T59" s="356"/>
      <c r="U59" s="356"/>
      <c r="V59" s="356"/>
      <c r="W59" s="357"/>
      <c r="X59" s="195" t="s">
        <v>18</v>
      </c>
      <c r="Y59" s="118"/>
      <c r="Z59" s="119"/>
      <c r="AA59" s="105" t="s">
        <v>246</v>
      </c>
      <c r="AB59" s="106"/>
      <c r="AC59" s="106" t="s">
        <v>244</v>
      </c>
      <c r="AD59" s="106" t="s">
        <v>263</v>
      </c>
      <c r="AE59" s="106" t="s">
        <v>246</v>
      </c>
      <c r="AF59" s="106" t="s">
        <v>245</v>
      </c>
      <c r="AG59" s="107"/>
      <c r="AH59" s="105" t="s">
        <v>245</v>
      </c>
      <c r="AI59" s="106" t="s">
        <v>246</v>
      </c>
      <c r="AJ59" s="106"/>
      <c r="AK59" s="106" t="s">
        <v>244</v>
      </c>
      <c r="AL59" s="106" t="s">
        <v>263</v>
      </c>
      <c r="AM59" s="106" t="s">
        <v>246</v>
      </c>
      <c r="AN59" s="107"/>
      <c r="AO59" s="105" t="s">
        <v>245</v>
      </c>
      <c r="AP59" s="106" t="s">
        <v>246</v>
      </c>
      <c r="AQ59" s="106"/>
      <c r="AR59" s="106"/>
      <c r="AS59" s="106" t="s">
        <v>244</v>
      </c>
      <c r="AT59" s="106" t="s">
        <v>263</v>
      </c>
      <c r="AU59" s="107" t="s">
        <v>245</v>
      </c>
      <c r="AV59" s="105" t="s">
        <v>245</v>
      </c>
      <c r="AW59" s="106"/>
      <c r="AX59" s="106" t="s">
        <v>246</v>
      </c>
      <c r="AY59" s="106" t="s">
        <v>245</v>
      </c>
      <c r="AZ59" s="106"/>
      <c r="BA59" s="106" t="s">
        <v>244</v>
      </c>
      <c r="BB59" s="107" t="s">
        <v>263</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250</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162</v>
      </c>
      <c r="E61" s="242"/>
      <c r="F61" s="307"/>
      <c r="G61" s="231" t="s">
        <v>102</v>
      </c>
      <c r="H61" s="232"/>
      <c r="I61" s="163"/>
      <c r="J61" s="164"/>
      <c r="K61" s="163"/>
      <c r="L61" s="164"/>
      <c r="M61" s="325" t="s">
        <v>87</v>
      </c>
      <c r="N61" s="326"/>
      <c r="O61" s="331" t="s">
        <v>88</v>
      </c>
      <c r="P61" s="332"/>
      <c r="Q61" s="332"/>
      <c r="R61" s="232"/>
      <c r="S61" s="355" t="s">
        <v>184</v>
      </c>
      <c r="T61" s="356"/>
      <c r="U61" s="356"/>
      <c r="V61" s="356"/>
      <c r="W61" s="357"/>
      <c r="X61" s="195" t="s">
        <v>18</v>
      </c>
      <c r="Y61" s="118"/>
      <c r="Z61" s="119"/>
      <c r="AA61" s="105" t="s">
        <v>245</v>
      </c>
      <c r="AB61" s="106" t="s">
        <v>246</v>
      </c>
      <c r="AC61" s="106"/>
      <c r="AD61" s="106" t="s">
        <v>244</v>
      </c>
      <c r="AE61" s="106" t="s">
        <v>263</v>
      </c>
      <c r="AF61" s="106"/>
      <c r="AG61" s="107" t="s">
        <v>245</v>
      </c>
      <c r="AH61" s="105" t="s">
        <v>246</v>
      </c>
      <c r="AI61" s="106" t="s">
        <v>246</v>
      </c>
      <c r="AJ61" s="106" t="s">
        <v>245</v>
      </c>
      <c r="AK61" s="106"/>
      <c r="AL61" s="106" t="s">
        <v>244</v>
      </c>
      <c r="AM61" s="106" t="s">
        <v>263</v>
      </c>
      <c r="AN61" s="107"/>
      <c r="AO61" s="105" t="s">
        <v>246</v>
      </c>
      <c r="AP61" s="106"/>
      <c r="AQ61" s="106" t="s">
        <v>246</v>
      </c>
      <c r="AR61" s="106" t="s">
        <v>246</v>
      </c>
      <c r="AS61" s="106"/>
      <c r="AT61" s="106" t="s">
        <v>244</v>
      </c>
      <c r="AU61" s="107" t="s">
        <v>263</v>
      </c>
      <c r="AV61" s="105" t="s">
        <v>246</v>
      </c>
      <c r="AW61" s="106" t="s">
        <v>245</v>
      </c>
      <c r="AX61" s="106"/>
      <c r="AY61" s="106" t="s">
        <v>246</v>
      </c>
      <c r="AZ61" s="106" t="s">
        <v>311</v>
      </c>
      <c r="BA61" s="106"/>
      <c r="BB61" s="107" t="s">
        <v>244</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250</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162</v>
      </c>
      <c r="E63" s="242"/>
      <c r="F63" s="307"/>
      <c r="G63" s="231" t="s">
        <v>102</v>
      </c>
      <c r="H63" s="232"/>
      <c r="I63" s="163"/>
      <c r="J63" s="164"/>
      <c r="K63" s="163"/>
      <c r="L63" s="164"/>
      <c r="M63" s="325" t="s">
        <v>98</v>
      </c>
      <c r="N63" s="326"/>
      <c r="O63" s="331" t="s">
        <v>88</v>
      </c>
      <c r="P63" s="332"/>
      <c r="Q63" s="332"/>
      <c r="R63" s="232"/>
      <c r="S63" s="355" t="s">
        <v>185</v>
      </c>
      <c r="T63" s="356"/>
      <c r="U63" s="356"/>
      <c r="V63" s="356"/>
      <c r="W63" s="357"/>
      <c r="X63" s="195" t="s">
        <v>18</v>
      </c>
      <c r="Y63" s="118"/>
      <c r="Z63" s="119"/>
      <c r="AA63" s="105"/>
      <c r="AB63" s="106" t="s">
        <v>245</v>
      </c>
      <c r="AC63" s="106" t="s">
        <v>246</v>
      </c>
      <c r="AD63" s="106"/>
      <c r="AE63" s="106" t="s">
        <v>246</v>
      </c>
      <c r="AF63" s="106" t="s">
        <v>246</v>
      </c>
      <c r="AG63" s="107"/>
      <c r="AH63" s="105"/>
      <c r="AI63" s="106" t="s">
        <v>245</v>
      </c>
      <c r="AJ63" s="106" t="s">
        <v>246</v>
      </c>
      <c r="AK63" s="106" t="s">
        <v>246</v>
      </c>
      <c r="AL63" s="106"/>
      <c r="AM63" s="106"/>
      <c r="AN63" s="107" t="s">
        <v>245</v>
      </c>
      <c r="AO63" s="105"/>
      <c r="AP63" s="106"/>
      <c r="AQ63" s="106" t="s">
        <v>245</v>
      </c>
      <c r="AR63" s="106" t="s">
        <v>245</v>
      </c>
      <c r="AS63" s="106" t="s">
        <v>246</v>
      </c>
      <c r="AT63" s="106"/>
      <c r="AU63" s="107" t="s">
        <v>246</v>
      </c>
      <c r="AV63" s="105"/>
      <c r="AW63" s="106" t="s">
        <v>246</v>
      </c>
      <c r="AX63" s="106" t="s">
        <v>246</v>
      </c>
      <c r="AY63" s="106"/>
      <c r="AZ63" s="106" t="s">
        <v>246</v>
      </c>
      <c r="BA63" s="106" t="s">
        <v>245</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250</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161</v>
      </c>
      <c r="D65" s="306" t="s">
        <v>163</v>
      </c>
      <c r="E65" s="242"/>
      <c r="F65" s="307"/>
      <c r="G65" s="231" t="s">
        <v>102</v>
      </c>
      <c r="H65" s="232"/>
      <c r="I65" s="163"/>
      <c r="J65" s="164"/>
      <c r="K65" s="163"/>
      <c r="L65" s="164"/>
      <c r="M65" s="325" t="s">
        <v>87</v>
      </c>
      <c r="N65" s="326"/>
      <c r="O65" s="331" t="s">
        <v>19</v>
      </c>
      <c r="P65" s="332"/>
      <c r="Q65" s="332"/>
      <c r="R65" s="232"/>
      <c r="S65" s="355" t="s">
        <v>186</v>
      </c>
      <c r="T65" s="356"/>
      <c r="U65" s="356"/>
      <c r="V65" s="356"/>
      <c r="W65" s="357"/>
      <c r="X65" s="195" t="s">
        <v>18</v>
      </c>
      <c r="Y65" s="118"/>
      <c r="Z65" s="119"/>
      <c r="AA65" s="105" t="s">
        <v>246</v>
      </c>
      <c r="AB65" s="106" t="s">
        <v>246</v>
      </c>
      <c r="AC65" s="106"/>
      <c r="AD65" s="106"/>
      <c r="AE65" s="106" t="s">
        <v>244</v>
      </c>
      <c r="AF65" s="106" t="s">
        <v>263</v>
      </c>
      <c r="AG65" s="107" t="s">
        <v>245</v>
      </c>
      <c r="AH65" s="105" t="s">
        <v>245</v>
      </c>
      <c r="AI65" s="106"/>
      <c r="AJ65" s="106" t="s">
        <v>246</v>
      </c>
      <c r="AK65" s="106" t="s">
        <v>246</v>
      </c>
      <c r="AL65" s="106"/>
      <c r="AM65" s="106" t="s">
        <v>244</v>
      </c>
      <c r="AN65" s="107" t="s">
        <v>263</v>
      </c>
      <c r="AO65" s="105" t="s">
        <v>245</v>
      </c>
      <c r="AP65" s="106" t="s">
        <v>245</v>
      </c>
      <c r="AQ65" s="106"/>
      <c r="AR65" s="106" t="s">
        <v>246</v>
      </c>
      <c r="AS65" s="106"/>
      <c r="AT65" s="106"/>
      <c r="AU65" s="107" t="s">
        <v>244</v>
      </c>
      <c r="AV65" s="105" t="s">
        <v>263</v>
      </c>
      <c r="AW65" s="106" t="s">
        <v>245</v>
      </c>
      <c r="AX65" s="106" t="s">
        <v>245</v>
      </c>
      <c r="AY65" s="106"/>
      <c r="AZ65" s="106" t="s">
        <v>245</v>
      </c>
      <c r="BA65" s="106" t="s">
        <v>246</v>
      </c>
      <c r="BB65" s="107" t="s">
        <v>246</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250</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163</v>
      </c>
      <c r="E67" s="242"/>
      <c r="F67" s="307"/>
      <c r="G67" s="231" t="s">
        <v>102</v>
      </c>
      <c r="H67" s="232"/>
      <c r="I67" s="163"/>
      <c r="J67" s="164"/>
      <c r="K67" s="163"/>
      <c r="L67" s="164"/>
      <c r="M67" s="325" t="s">
        <v>87</v>
      </c>
      <c r="N67" s="326"/>
      <c r="O67" s="331" t="s">
        <v>88</v>
      </c>
      <c r="P67" s="332"/>
      <c r="Q67" s="332"/>
      <c r="R67" s="232"/>
      <c r="S67" s="355" t="s">
        <v>187</v>
      </c>
      <c r="T67" s="356"/>
      <c r="U67" s="356"/>
      <c r="V67" s="356"/>
      <c r="W67" s="357"/>
      <c r="X67" s="195" t="s">
        <v>18</v>
      </c>
      <c r="Y67" s="118"/>
      <c r="Z67" s="119"/>
      <c r="AA67" s="105"/>
      <c r="AB67" s="106" t="s">
        <v>245</v>
      </c>
      <c r="AC67" s="106" t="s">
        <v>246</v>
      </c>
      <c r="AD67" s="106" t="s">
        <v>246</v>
      </c>
      <c r="AE67" s="106"/>
      <c r="AF67" s="106" t="s">
        <v>244</v>
      </c>
      <c r="AG67" s="107" t="s">
        <v>263</v>
      </c>
      <c r="AH67" s="105" t="s">
        <v>246</v>
      </c>
      <c r="AI67" s="106"/>
      <c r="AJ67" s="106" t="s">
        <v>246</v>
      </c>
      <c r="AK67" s="106" t="s">
        <v>246</v>
      </c>
      <c r="AL67" s="106"/>
      <c r="AM67" s="106"/>
      <c r="AN67" s="107" t="s">
        <v>244</v>
      </c>
      <c r="AO67" s="105" t="s">
        <v>263</v>
      </c>
      <c r="AP67" s="106" t="s">
        <v>246</v>
      </c>
      <c r="AQ67" s="106" t="s">
        <v>246</v>
      </c>
      <c r="AR67" s="106" t="s">
        <v>246</v>
      </c>
      <c r="AS67" s="106" t="s">
        <v>245</v>
      </c>
      <c r="AT67" s="106" t="s">
        <v>245</v>
      </c>
      <c r="AU67" s="107"/>
      <c r="AV67" s="105" t="s">
        <v>244</v>
      </c>
      <c r="AW67" s="106" t="s">
        <v>263</v>
      </c>
      <c r="AX67" s="106" t="s">
        <v>245</v>
      </c>
      <c r="AY67" s="106" t="s">
        <v>246</v>
      </c>
      <c r="AZ67" s="106"/>
      <c r="BA67" s="106"/>
      <c r="BB67" s="107" t="s">
        <v>245</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250</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163</v>
      </c>
      <c r="E69" s="242"/>
      <c r="F69" s="307"/>
      <c r="G69" s="231" t="s">
        <v>102</v>
      </c>
      <c r="H69" s="232"/>
      <c r="I69" s="163"/>
      <c r="J69" s="164"/>
      <c r="K69" s="163"/>
      <c r="L69" s="164"/>
      <c r="M69" s="325" t="s">
        <v>87</v>
      </c>
      <c r="N69" s="326"/>
      <c r="O69" s="331" t="s">
        <v>88</v>
      </c>
      <c r="P69" s="332"/>
      <c r="Q69" s="332"/>
      <c r="R69" s="232"/>
      <c r="S69" s="355" t="s">
        <v>188</v>
      </c>
      <c r="T69" s="356"/>
      <c r="U69" s="356"/>
      <c r="V69" s="356"/>
      <c r="W69" s="357"/>
      <c r="X69" s="195" t="s">
        <v>18</v>
      </c>
      <c r="Y69" s="118"/>
      <c r="Z69" s="119"/>
      <c r="AA69" s="105" t="s">
        <v>245</v>
      </c>
      <c r="AB69" s="106"/>
      <c r="AC69" s="106" t="s">
        <v>245</v>
      </c>
      <c r="AD69" s="106"/>
      <c r="AE69" s="106" t="s">
        <v>246</v>
      </c>
      <c r="AF69" s="106"/>
      <c r="AG69" s="107" t="s">
        <v>244</v>
      </c>
      <c r="AH69" s="105" t="s">
        <v>263</v>
      </c>
      <c r="AI69" s="106" t="s">
        <v>246</v>
      </c>
      <c r="AJ69" s="106" t="s">
        <v>246</v>
      </c>
      <c r="AK69" s="106" t="s">
        <v>245</v>
      </c>
      <c r="AL69" s="106" t="s">
        <v>245</v>
      </c>
      <c r="AM69" s="106"/>
      <c r="AN69" s="107" t="s">
        <v>246</v>
      </c>
      <c r="AO69" s="105" t="s">
        <v>244</v>
      </c>
      <c r="AP69" s="106" t="s">
        <v>263</v>
      </c>
      <c r="AQ69" s="106" t="s">
        <v>245</v>
      </c>
      <c r="AR69" s="106"/>
      <c r="AS69" s="106" t="s">
        <v>246</v>
      </c>
      <c r="AT69" s="106" t="s">
        <v>246</v>
      </c>
      <c r="AU69" s="107"/>
      <c r="AV69" s="105"/>
      <c r="AW69" s="106" t="s">
        <v>244</v>
      </c>
      <c r="AX69" s="106" t="s">
        <v>263</v>
      </c>
      <c r="AY69" s="106" t="s">
        <v>245</v>
      </c>
      <c r="AZ69" s="106" t="s">
        <v>246</v>
      </c>
      <c r="BA69" s="106" t="s">
        <v>246</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250</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163</v>
      </c>
      <c r="E71" s="242"/>
      <c r="F71" s="307"/>
      <c r="G71" s="231" t="s">
        <v>102</v>
      </c>
      <c r="H71" s="232"/>
      <c r="I71" s="163"/>
      <c r="J71" s="164"/>
      <c r="K71" s="163"/>
      <c r="L71" s="164"/>
      <c r="M71" s="325" t="s">
        <v>87</v>
      </c>
      <c r="N71" s="326"/>
      <c r="O71" s="331" t="s">
        <v>88</v>
      </c>
      <c r="P71" s="332"/>
      <c r="Q71" s="332"/>
      <c r="R71" s="232"/>
      <c r="S71" s="355" t="s">
        <v>189</v>
      </c>
      <c r="T71" s="356"/>
      <c r="U71" s="356"/>
      <c r="V71" s="356"/>
      <c r="W71" s="357"/>
      <c r="X71" s="195" t="s">
        <v>18</v>
      </c>
      <c r="Y71" s="118"/>
      <c r="Z71" s="119"/>
      <c r="AA71" s="105" t="s">
        <v>310</v>
      </c>
      <c r="AB71" s="106"/>
      <c r="AC71" s="106" t="s">
        <v>246</v>
      </c>
      <c r="AD71" s="106" t="s">
        <v>245</v>
      </c>
      <c r="AE71" s="106" t="s">
        <v>245</v>
      </c>
      <c r="AF71" s="106" t="s">
        <v>245</v>
      </c>
      <c r="AG71" s="107"/>
      <c r="AH71" s="105" t="s">
        <v>244</v>
      </c>
      <c r="AI71" s="106" t="s">
        <v>263</v>
      </c>
      <c r="AJ71" s="106" t="s">
        <v>245</v>
      </c>
      <c r="AK71" s="106"/>
      <c r="AL71" s="106" t="s">
        <v>246</v>
      </c>
      <c r="AM71" s="106" t="s">
        <v>246</v>
      </c>
      <c r="AN71" s="107"/>
      <c r="AO71" s="105"/>
      <c r="AP71" s="106" t="s">
        <v>244</v>
      </c>
      <c r="AQ71" s="106" t="s">
        <v>263</v>
      </c>
      <c r="AR71" s="106" t="s">
        <v>245</v>
      </c>
      <c r="AS71" s="106"/>
      <c r="AT71" s="106" t="s">
        <v>246</v>
      </c>
      <c r="AU71" s="107" t="s">
        <v>246</v>
      </c>
      <c r="AV71" s="105" t="s">
        <v>246</v>
      </c>
      <c r="AW71" s="106"/>
      <c r="AX71" s="106" t="s">
        <v>244</v>
      </c>
      <c r="AY71" s="106" t="s">
        <v>263</v>
      </c>
      <c r="AZ71" s="106" t="s">
        <v>245</v>
      </c>
      <c r="BA71" s="106"/>
      <c r="BB71" s="107" t="s">
        <v>246</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250</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163</v>
      </c>
      <c r="E73" s="242"/>
      <c r="F73" s="307"/>
      <c r="G73" s="231" t="s">
        <v>102</v>
      </c>
      <c r="H73" s="232"/>
      <c r="I73" s="163"/>
      <c r="J73" s="164"/>
      <c r="K73" s="163"/>
      <c r="L73" s="164"/>
      <c r="M73" s="325" t="s">
        <v>98</v>
      </c>
      <c r="N73" s="326"/>
      <c r="O73" s="331" t="s">
        <v>88</v>
      </c>
      <c r="P73" s="332"/>
      <c r="Q73" s="332"/>
      <c r="R73" s="232"/>
      <c r="S73" s="355" t="s">
        <v>190</v>
      </c>
      <c r="T73" s="356"/>
      <c r="U73" s="356"/>
      <c r="V73" s="356"/>
      <c r="W73" s="357"/>
      <c r="X73" s="195" t="s">
        <v>18</v>
      </c>
      <c r="Y73" s="118"/>
      <c r="Z73" s="119"/>
      <c r="AA73" s="105" t="s">
        <v>246</v>
      </c>
      <c r="AB73" s="106"/>
      <c r="AC73" s="106"/>
      <c r="AD73" s="106" t="s">
        <v>246</v>
      </c>
      <c r="AE73" s="106"/>
      <c r="AF73" s="106" t="s">
        <v>246</v>
      </c>
      <c r="AG73" s="107" t="s">
        <v>246</v>
      </c>
      <c r="AH73" s="105"/>
      <c r="AI73" s="106" t="s">
        <v>246</v>
      </c>
      <c r="AJ73" s="106"/>
      <c r="AK73" s="106"/>
      <c r="AL73" s="106" t="s">
        <v>246</v>
      </c>
      <c r="AM73" s="106" t="s">
        <v>245</v>
      </c>
      <c r="AN73" s="107" t="s">
        <v>245</v>
      </c>
      <c r="AO73" s="105" t="s">
        <v>246</v>
      </c>
      <c r="AP73" s="106"/>
      <c r="AQ73" s="106" t="s">
        <v>246</v>
      </c>
      <c r="AR73" s="106"/>
      <c r="AS73" s="106" t="s">
        <v>246</v>
      </c>
      <c r="AT73" s="106"/>
      <c r="AU73" s="107" t="s">
        <v>245</v>
      </c>
      <c r="AV73" s="105" t="s">
        <v>245</v>
      </c>
      <c r="AW73" s="106" t="s">
        <v>246</v>
      </c>
      <c r="AX73" s="106"/>
      <c r="AY73" s="106" t="s">
        <v>246</v>
      </c>
      <c r="AZ73" s="106"/>
      <c r="BA73" s="106" t="s">
        <v>245</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250</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250</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279</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138</v>
      </c>
      <c r="P79" s="125"/>
      <c r="Q79" s="125"/>
      <c r="R79" s="125"/>
      <c r="S79" s="125"/>
      <c r="T79" s="125"/>
      <c r="U79" s="125"/>
      <c r="V79" s="125"/>
      <c r="W79" s="125"/>
      <c r="X79" s="126"/>
      <c r="Y79" s="125"/>
      <c r="Z79" s="125"/>
      <c r="AA79" s="125"/>
      <c r="AB79" s="125"/>
      <c r="AC79" s="125"/>
      <c r="AD79" s="127"/>
      <c r="AE79" s="125" t="s">
        <v>149</v>
      </c>
      <c r="AF79" s="125"/>
      <c r="AG79" s="125"/>
      <c r="AH79" s="125"/>
      <c r="AI79" s="125"/>
      <c r="AJ79" s="125"/>
      <c r="AK79" s="125"/>
      <c r="AL79" s="125"/>
      <c r="AM79" s="125"/>
      <c r="AN79" s="126"/>
      <c r="AO79" s="125"/>
      <c r="AP79" s="125"/>
      <c r="AQ79" s="125"/>
      <c r="AR79" s="125"/>
      <c r="AS79" s="127"/>
      <c r="AT79" s="127"/>
      <c r="AU79" s="125" t="s">
        <v>150</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130</v>
      </c>
      <c r="P80" s="347"/>
      <c r="Q80" s="347" t="s">
        <v>131</v>
      </c>
      <c r="R80" s="347"/>
      <c r="S80" s="347"/>
      <c r="T80" s="347"/>
      <c r="U80" s="125"/>
      <c r="V80" s="346" t="s">
        <v>132</v>
      </c>
      <c r="W80" s="346"/>
      <c r="X80" s="346"/>
      <c r="Y80" s="346"/>
      <c r="Z80" s="129"/>
      <c r="AA80" s="130" t="s">
        <v>133</v>
      </c>
      <c r="AB80" s="130"/>
      <c r="AC80" s="2"/>
      <c r="AD80" s="127"/>
      <c r="AE80" s="347" t="s">
        <v>130</v>
      </c>
      <c r="AF80" s="347"/>
      <c r="AG80" s="347" t="s">
        <v>131</v>
      </c>
      <c r="AH80" s="347"/>
      <c r="AI80" s="347"/>
      <c r="AJ80" s="347"/>
      <c r="AK80" s="125"/>
      <c r="AL80" s="346" t="s">
        <v>132</v>
      </c>
      <c r="AM80" s="346"/>
      <c r="AN80" s="346"/>
      <c r="AO80" s="346"/>
      <c r="AP80" s="129"/>
      <c r="AQ80" s="130" t="s">
        <v>133</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134</v>
      </c>
      <c r="R81" s="348"/>
      <c r="S81" s="348" t="s">
        <v>135</v>
      </c>
      <c r="T81" s="348"/>
      <c r="U81" s="125"/>
      <c r="V81" s="348" t="s">
        <v>134</v>
      </c>
      <c r="W81" s="348"/>
      <c r="X81" s="348" t="s">
        <v>135</v>
      </c>
      <c r="Y81" s="348"/>
      <c r="Z81" s="129"/>
      <c r="AA81" s="130" t="s">
        <v>136</v>
      </c>
      <c r="AB81" s="130"/>
      <c r="AC81" s="2"/>
      <c r="AD81" s="127"/>
      <c r="AE81" s="348"/>
      <c r="AF81" s="348"/>
      <c r="AG81" s="348" t="s">
        <v>134</v>
      </c>
      <c r="AH81" s="348"/>
      <c r="AI81" s="348" t="s">
        <v>135</v>
      </c>
      <c r="AJ81" s="348"/>
      <c r="AK81" s="125"/>
      <c r="AL81" s="348" t="s">
        <v>134</v>
      </c>
      <c r="AM81" s="348"/>
      <c r="AN81" s="348" t="s">
        <v>135</v>
      </c>
      <c r="AO81" s="348"/>
      <c r="AP81" s="129"/>
      <c r="AQ81" s="130" t="s">
        <v>136</v>
      </c>
      <c r="AR81" s="130"/>
      <c r="AS81" s="127"/>
      <c r="AT81" s="127"/>
      <c r="AU81" s="131" t="s">
        <v>152</v>
      </c>
      <c r="AV81" s="131"/>
      <c r="AW81" s="131"/>
      <c r="AX81" s="131"/>
      <c r="AY81" s="129"/>
      <c r="AZ81" s="130" t="s">
        <v>153</v>
      </c>
      <c r="BA81" s="131"/>
      <c r="BB81" s="131"/>
      <c r="BC81" s="131"/>
      <c r="BD81" s="129"/>
      <c r="BE81" s="348" t="s">
        <v>137</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151</v>
      </c>
      <c r="AZ82" s="364">
        <f>AO96</f>
        <v>19.2</v>
      </c>
      <c r="BA82" s="366"/>
      <c r="BB82" s="366"/>
      <c r="BC82" s="366"/>
      <c r="BD82" s="132" t="s">
        <v>145</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154</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137</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137</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92</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140</v>
      </c>
      <c r="P88" s="125"/>
      <c r="Q88" s="125"/>
      <c r="R88" s="125"/>
      <c r="S88" s="125"/>
      <c r="T88" s="125"/>
      <c r="U88" s="160" t="s">
        <v>238</v>
      </c>
      <c r="V88" s="223" t="s">
        <v>239</v>
      </c>
      <c r="W88" s="224"/>
      <c r="X88" s="137"/>
      <c r="Y88" s="137"/>
      <c r="Z88" s="125"/>
      <c r="AA88" s="125"/>
      <c r="AB88" s="125"/>
      <c r="AC88" s="127"/>
      <c r="AD88" s="127"/>
      <c r="AE88" s="126" t="s">
        <v>140</v>
      </c>
      <c r="AF88" s="125"/>
      <c r="AG88" s="125"/>
      <c r="AH88" s="125"/>
      <c r="AI88" s="125"/>
      <c r="AJ88" s="125"/>
      <c r="AK88" s="160" t="s">
        <v>238</v>
      </c>
      <c r="AL88" s="225" t="str">
        <f>V88</f>
        <v>週</v>
      </c>
      <c r="AM88" s="226"/>
      <c r="AN88" s="137"/>
      <c r="AO88" s="137"/>
      <c r="AP88" s="125"/>
      <c r="AQ88" s="125"/>
      <c r="AR88" s="125"/>
      <c r="AS88" s="127"/>
      <c r="AT88" s="127"/>
      <c r="AU88" s="365" t="s">
        <v>7</v>
      </c>
      <c r="AV88" s="365"/>
      <c r="AW88" s="365" t="s">
        <v>93</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141</v>
      </c>
      <c r="P89" s="125"/>
      <c r="Q89" s="125"/>
      <c r="R89" s="125"/>
      <c r="S89" s="125"/>
      <c r="T89" s="125" t="s">
        <v>142</v>
      </c>
      <c r="U89" s="125"/>
      <c r="V89" s="125"/>
      <c r="W89" s="125"/>
      <c r="X89" s="126"/>
      <c r="Y89" s="125"/>
      <c r="Z89" s="125"/>
      <c r="AA89" s="125"/>
      <c r="AB89" s="125"/>
      <c r="AC89" s="127"/>
      <c r="AD89" s="127"/>
      <c r="AE89" s="125" t="s">
        <v>141</v>
      </c>
      <c r="AF89" s="125"/>
      <c r="AG89" s="125"/>
      <c r="AH89" s="125"/>
      <c r="AI89" s="125"/>
      <c r="AJ89" s="125" t="s">
        <v>142</v>
      </c>
      <c r="AK89" s="125"/>
      <c r="AL89" s="125"/>
      <c r="AM89" s="125"/>
      <c r="AN89" s="126"/>
      <c r="AO89" s="125"/>
      <c r="AP89" s="125"/>
      <c r="AQ89" s="125"/>
      <c r="AR89" s="125"/>
      <c r="AS89" s="127"/>
      <c r="AT89" s="127"/>
      <c r="AU89" s="365" t="s">
        <v>8</v>
      </c>
      <c r="AV89" s="365"/>
      <c r="AW89" s="365" t="s">
        <v>94</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143</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143</v>
      </c>
      <c r="AP90" s="125"/>
      <c r="AQ90" s="125"/>
      <c r="AR90" s="125"/>
      <c r="AS90" s="127"/>
      <c r="AT90" s="127"/>
      <c r="AU90" s="365" t="s">
        <v>9</v>
      </c>
      <c r="AV90" s="365"/>
      <c r="AW90" s="365" t="s">
        <v>155</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144</v>
      </c>
      <c r="T91" s="365">
        <f>IF($V$88="週",$BE$6,$BI$6)</f>
        <v>40</v>
      </c>
      <c r="U91" s="365"/>
      <c r="V91" s="365"/>
      <c r="W91" s="365"/>
      <c r="X91" s="132" t="s">
        <v>145</v>
      </c>
      <c r="Y91" s="375">
        <f>ROUNDDOWN(O91/T91,1)</f>
        <v>0.5</v>
      </c>
      <c r="Z91" s="375"/>
      <c r="AA91" s="375"/>
      <c r="AB91" s="375"/>
      <c r="AC91" s="2"/>
      <c r="AD91" s="2"/>
      <c r="AE91" s="378">
        <f>IF($AL$88="週",AN86,AL86)</f>
        <v>128</v>
      </c>
      <c r="AF91" s="378"/>
      <c r="AG91" s="378"/>
      <c r="AH91" s="378"/>
      <c r="AI91" s="132" t="s">
        <v>144</v>
      </c>
      <c r="AJ91" s="365">
        <f>IF($AL$88="週",$BE$6,$BI$6)</f>
        <v>40</v>
      </c>
      <c r="AK91" s="365"/>
      <c r="AL91" s="365"/>
      <c r="AM91" s="365"/>
      <c r="AN91" s="132" t="s">
        <v>145</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146</v>
      </c>
      <c r="Z92" s="125"/>
      <c r="AA92" s="125"/>
      <c r="AB92" s="125"/>
      <c r="AC92" s="2"/>
      <c r="AD92" s="2"/>
      <c r="AE92" s="125"/>
      <c r="AF92" s="125"/>
      <c r="AG92" s="125"/>
      <c r="AH92" s="125"/>
      <c r="AI92" s="125"/>
      <c r="AJ92" s="125"/>
      <c r="AK92" s="125"/>
      <c r="AL92" s="125"/>
      <c r="AM92" s="125"/>
      <c r="AN92" s="126"/>
      <c r="AO92" s="125" t="s">
        <v>146</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201</v>
      </c>
      <c r="P93" s="125"/>
      <c r="Q93" s="125"/>
      <c r="R93" s="125"/>
      <c r="S93" s="125"/>
      <c r="T93" s="125"/>
      <c r="U93" s="125"/>
      <c r="V93" s="125"/>
      <c r="W93" s="125"/>
      <c r="X93" s="126"/>
      <c r="Y93" s="125"/>
      <c r="Z93" s="125"/>
      <c r="AA93" s="125"/>
      <c r="AB93" s="125"/>
      <c r="AC93" s="2"/>
      <c r="AD93" s="2"/>
      <c r="AE93" s="125" t="s">
        <v>202</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133</v>
      </c>
      <c r="P94" s="125"/>
      <c r="Q94" s="125"/>
      <c r="R94" s="125"/>
      <c r="S94" s="125"/>
      <c r="T94" s="125"/>
      <c r="U94" s="125"/>
      <c r="V94" s="125"/>
      <c r="W94" s="125"/>
      <c r="X94" s="126"/>
      <c r="Y94" s="347"/>
      <c r="Z94" s="347"/>
      <c r="AA94" s="347"/>
      <c r="AB94" s="347"/>
      <c r="AC94" s="2"/>
      <c r="AD94" s="2"/>
      <c r="AE94" s="125" t="s">
        <v>133</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147</v>
      </c>
      <c r="P95" s="129"/>
      <c r="Q95" s="129"/>
      <c r="R95" s="129"/>
      <c r="S95" s="129"/>
      <c r="T95" s="125" t="s">
        <v>148</v>
      </c>
      <c r="U95" s="129"/>
      <c r="V95" s="129"/>
      <c r="W95" s="129"/>
      <c r="X95" s="129"/>
      <c r="Y95" s="348" t="s">
        <v>137</v>
      </c>
      <c r="Z95" s="348"/>
      <c r="AA95" s="348"/>
      <c r="AB95" s="348"/>
      <c r="AC95" s="2"/>
      <c r="AD95" s="2"/>
      <c r="AE95" s="129" t="s">
        <v>147</v>
      </c>
      <c r="AF95" s="129"/>
      <c r="AG95" s="129"/>
      <c r="AH95" s="129"/>
      <c r="AI95" s="129"/>
      <c r="AJ95" s="125" t="s">
        <v>148</v>
      </c>
      <c r="AK95" s="129"/>
      <c r="AL95" s="129"/>
      <c r="AM95" s="129"/>
      <c r="AN95" s="129"/>
      <c r="AO95" s="348" t="s">
        <v>137</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151</v>
      </c>
      <c r="T96" s="375">
        <f>Y91</f>
        <v>0.5</v>
      </c>
      <c r="U96" s="375"/>
      <c r="V96" s="375"/>
      <c r="W96" s="375"/>
      <c r="X96" s="132" t="s">
        <v>145</v>
      </c>
      <c r="Y96" s="367">
        <f>ROUNDDOWN(O96+T96,1)</f>
        <v>2.5</v>
      </c>
      <c r="Z96" s="367"/>
      <c r="AA96" s="367"/>
      <c r="AB96" s="367"/>
      <c r="AC96" s="138"/>
      <c r="AD96" s="138"/>
      <c r="AE96" s="376">
        <f>AQ86</f>
        <v>16</v>
      </c>
      <c r="AF96" s="376"/>
      <c r="AG96" s="376"/>
      <c r="AH96" s="376"/>
      <c r="AI96" s="136" t="s">
        <v>151</v>
      </c>
      <c r="AJ96" s="377">
        <f>AO91</f>
        <v>3.2</v>
      </c>
      <c r="AK96" s="377"/>
      <c r="AL96" s="377"/>
      <c r="AM96" s="377"/>
      <c r="AN96" s="136" t="s">
        <v>145</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sheet="1"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B2" sqref="B2"/>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324</v>
      </c>
    </row>
    <row r="2" spans="2:14" x14ac:dyDescent="0.4">
      <c r="B2" s="86" t="s">
        <v>33</v>
      </c>
      <c r="F2" s="87"/>
      <c r="G2" s="88"/>
      <c r="H2" s="88"/>
      <c r="I2" s="88"/>
      <c r="J2" s="89"/>
      <c r="K2" s="88"/>
      <c r="L2" s="88"/>
    </row>
    <row r="3" spans="2:14" x14ac:dyDescent="0.4">
      <c r="B3" s="87" t="s">
        <v>206</v>
      </c>
      <c r="F3" s="89" t="s">
        <v>207</v>
      </c>
      <c r="G3" s="88"/>
      <c r="H3" s="88"/>
      <c r="I3" s="88"/>
      <c r="J3" s="89"/>
      <c r="K3" s="88"/>
      <c r="L3" s="88"/>
    </row>
    <row r="4" spans="2:14" x14ac:dyDescent="0.4">
      <c r="B4" s="86"/>
      <c r="F4" s="400" t="s">
        <v>34</v>
      </c>
      <c r="G4" s="400"/>
      <c r="H4" s="400"/>
      <c r="I4" s="400"/>
      <c r="J4" s="400"/>
      <c r="K4" s="400"/>
      <c r="L4" s="400"/>
      <c r="N4" s="400" t="s">
        <v>224</v>
      </c>
    </row>
    <row r="5" spans="2:14" x14ac:dyDescent="0.4">
      <c r="B5" s="84" t="s">
        <v>20</v>
      </c>
      <c r="C5" s="84" t="s">
        <v>4</v>
      </c>
      <c r="F5" s="84" t="s">
        <v>225</v>
      </c>
      <c r="G5" s="84"/>
      <c r="H5" s="84" t="s">
        <v>226</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249</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262</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85</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227</v>
      </c>
    </row>
    <row r="42" spans="2:14" x14ac:dyDescent="0.4">
      <c r="B42" s="90"/>
      <c r="C42" s="99" t="s">
        <v>228</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229</v>
      </c>
    </row>
    <row r="45" spans="2:14" x14ac:dyDescent="0.4">
      <c r="B45" s="90"/>
      <c r="C45" s="99" t="s">
        <v>230</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229</v>
      </c>
    </row>
    <row r="49" spans="3:4" x14ac:dyDescent="0.4">
      <c r="C49" s="86" t="s">
        <v>231</v>
      </c>
      <c r="D49" s="86"/>
    </row>
    <row r="50" spans="3:4" x14ac:dyDescent="0.4">
      <c r="C50" s="86" t="s">
        <v>232</v>
      </c>
      <c r="D50" s="86"/>
    </row>
    <row r="51" spans="3:4" x14ac:dyDescent="0.4">
      <c r="C51" s="86" t="s">
        <v>233</v>
      </c>
      <c r="D51" s="86"/>
    </row>
    <row r="52" spans="3:4" x14ac:dyDescent="0.4">
      <c r="C52" s="86" t="s">
        <v>234</v>
      </c>
      <c r="D52" s="86"/>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75" zoomScaleNormal="55" zoomScaleSheetLayoutView="75"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318</v>
      </c>
      <c r="D1" s="5"/>
      <c r="E1" s="5"/>
      <c r="F1" s="5"/>
      <c r="G1" s="5"/>
      <c r="H1" s="5"/>
      <c r="I1" s="5"/>
      <c r="J1" s="5"/>
      <c r="M1" s="7" t="s">
        <v>0</v>
      </c>
      <c r="P1" s="5"/>
      <c r="Q1" s="5"/>
      <c r="R1" s="5"/>
      <c r="S1" s="5"/>
      <c r="T1" s="5"/>
      <c r="U1" s="5"/>
      <c r="V1" s="5"/>
      <c r="W1" s="5"/>
      <c r="AS1" s="9" t="s">
        <v>30</v>
      </c>
      <c r="AT1" s="237" t="s">
        <v>215</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3</v>
      </c>
      <c r="AD2" s="239"/>
      <c r="AE2" s="142" t="s">
        <v>28</v>
      </c>
      <c r="AF2" s="240">
        <f>IF(AC2=0,"",YEAR(DATE(2018+AC2,1,1)))</f>
        <v>2021</v>
      </c>
      <c r="AG2" s="240"/>
      <c r="AH2" s="143" t="s">
        <v>29</v>
      </c>
      <c r="AI2" s="143" t="s">
        <v>1</v>
      </c>
      <c r="AJ2" s="239">
        <v>4</v>
      </c>
      <c r="AK2" s="239"/>
      <c r="AL2" s="143" t="s">
        <v>24</v>
      </c>
      <c r="AS2" s="9" t="s">
        <v>31</v>
      </c>
      <c r="AT2" s="239" t="s">
        <v>200</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235</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237</v>
      </c>
      <c r="BE4" s="241" t="s">
        <v>236</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254</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269</v>
      </c>
      <c r="AR10" s="38"/>
      <c r="AS10" s="30"/>
      <c r="AT10" s="34"/>
      <c r="AU10" s="34"/>
      <c r="AV10" s="221"/>
      <c r="AW10" s="30"/>
      <c r="AX10" s="222"/>
      <c r="AY10" s="222"/>
      <c r="AZ10" s="222"/>
      <c r="BA10" s="30"/>
      <c r="BB10" s="30"/>
      <c r="BC10" s="31" t="s">
        <v>267</v>
      </c>
      <c r="BD10" s="30"/>
      <c r="BE10" s="233"/>
      <c r="BF10" s="234"/>
      <c r="BG10" s="2" t="s">
        <v>268</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280</v>
      </c>
      <c r="D12" s="282"/>
      <c r="E12" s="214"/>
      <c r="F12" s="211"/>
      <c r="G12" s="214"/>
      <c r="H12" s="211"/>
      <c r="I12" s="285" t="s">
        <v>281</v>
      </c>
      <c r="J12" s="286"/>
      <c r="K12" s="291" t="s">
        <v>282</v>
      </c>
      <c r="L12" s="257"/>
      <c r="M12" s="257"/>
      <c r="N12" s="282"/>
      <c r="O12" s="291" t="s">
        <v>283</v>
      </c>
      <c r="P12" s="257"/>
      <c r="Q12" s="257"/>
      <c r="R12" s="257"/>
      <c r="S12" s="282"/>
      <c r="T12" s="198"/>
      <c r="U12" s="198"/>
      <c r="V12" s="199"/>
      <c r="W12" s="294" t="s">
        <v>284</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285</v>
      </c>
      <c r="BE12" s="251"/>
      <c r="BF12" s="256" t="s">
        <v>286</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IF($BE$3="暦月",IF(DAY(DATE($AF$2,$AJ$2,29))=29,29,""),"")</f>
        <v/>
      </c>
      <c r="AZ14" s="218" t="str">
        <f>IF($BE$3="暦月",IF(DAY(DATE($AF$2,$AJ$2,30))=30,30,""),"")</f>
        <v/>
      </c>
      <c r="BA14" s="155" t="str">
        <f>IF($BE$3="暦月",IF(DAY(DATE($AF$2,$AJ$2,31))=31,31,""),"")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5</v>
      </c>
      <c r="X15" s="151">
        <f>WEEKDAY(DATE($AF$2,$AJ$2,2))</f>
        <v>6</v>
      </c>
      <c r="Y15" s="151">
        <f>WEEKDAY(DATE($AF$2,$AJ$2,3))</f>
        <v>7</v>
      </c>
      <c r="Z15" s="151">
        <f>WEEKDAY(DATE($AF$2,$AJ$2,4))</f>
        <v>1</v>
      </c>
      <c r="AA15" s="151">
        <f>WEEKDAY(DATE($AF$2,$AJ$2,5))</f>
        <v>2</v>
      </c>
      <c r="AB15" s="151">
        <f>WEEKDAY(DATE($AF$2,$AJ$2,6))</f>
        <v>3</v>
      </c>
      <c r="AC15" s="152">
        <f>WEEKDAY(DATE($AF$2,$AJ$2,7))</f>
        <v>4</v>
      </c>
      <c r="AD15" s="153">
        <f>WEEKDAY(DATE($AF$2,$AJ$2,8))</f>
        <v>5</v>
      </c>
      <c r="AE15" s="151">
        <f>WEEKDAY(DATE($AF$2,$AJ$2,9))</f>
        <v>6</v>
      </c>
      <c r="AF15" s="151">
        <f>WEEKDAY(DATE($AF$2,$AJ$2,10))</f>
        <v>7</v>
      </c>
      <c r="AG15" s="151">
        <f>WEEKDAY(DATE($AF$2,$AJ$2,11))</f>
        <v>1</v>
      </c>
      <c r="AH15" s="151">
        <f>WEEKDAY(DATE($AF$2,$AJ$2,12))</f>
        <v>2</v>
      </c>
      <c r="AI15" s="151">
        <f>WEEKDAY(DATE($AF$2,$AJ$2,13))</f>
        <v>3</v>
      </c>
      <c r="AJ15" s="152">
        <f>WEEKDAY(DATE($AF$2,$AJ$2,14))</f>
        <v>4</v>
      </c>
      <c r="AK15" s="153">
        <f>WEEKDAY(DATE($AF$2,$AJ$2,15))</f>
        <v>5</v>
      </c>
      <c r="AL15" s="151">
        <f>WEEKDAY(DATE($AF$2,$AJ$2,16))</f>
        <v>6</v>
      </c>
      <c r="AM15" s="151">
        <f>WEEKDAY(DATE($AF$2,$AJ$2,17))</f>
        <v>7</v>
      </c>
      <c r="AN15" s="151">
        <f>WEEKDAY(DATE($AF$2,$AJ$2,18))</f>
        <v>1</v>
      </c>
      <c r="AO15" s="151">
        <f>WEEKDAY(DATE($AF$2,$AJ$2,19))</f>
        <v>2</v>
      </c>
      <c r="AP15" s="151">
        <f>WEEKDAY(DATE($AF$2,$AJ$2,20))</f>
        <v>3</v>
      </c>
      <c r="AQ15" s="152">
        <f>WEEKDAY(DATE($AF$2,$AJ$2,21))</f>
        <v>4</v>
      </c>
      <c r="AR15" s="153">
        <f>WEEKDAY(DATE($AF$2,$AJ$2,22))</f>
        <v>5</v>
      </c>
      <c r="AS15" s="151">
        <f>WEEKDAY(DATE($AF$2,$AJ$2,23))</f>
        <v>6</v>
      </c>
      <c r="AT15" s="151">
        <f>WEEKDAY(DATE($AF$2,$AJ$2,24))</f>
        <v>7</v>
      </c>
      <c r="AU15" s="151">
        <f>WEEKDAY(DATE($AF$2,$AJ$2,25))</f>
        <v>1</v>
      </c>
      <c r="AV15" s="151">
        <f>WEEKDAY(DATE($AF$2,$AJ$2,26))</f>
        <v>2</v>
      </c>
      <c r="AW15" s="151">
        <f>WEEKDAY(DATE($AF$2,$AJ$2,27))</f>
        <v>3</v>
      </c>
      <c r="AX15" s="152">
        <f>WEEKDAY(DATE($AF$2,$AJ$2,28))</f>
        <v>4</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木</v>
      </c>
      <c r="X16" s="157" t="str">
        <f t="shared" ref="X16:AX16" si="0">IF(X15=1,"日",IF(X15=2,"月",IF(X15=3,"火",IF(X15=4,"水",IF(X15=5,"木",IF(X15=6,"金","土"))))))</f>
        <v>金</v>
      </c>
      <c r="Y16" s="157" t="str">
        <f t="shared" si="0"/>
        <v>土</v>
      </c>
      <c r="Z16" s="157" t="str">
        <f t="shared" si="0"/>
        <v>日</v>
      </c>
      <c r="AA16" s="157" t="str">
        <f t="shared" si="0"/>
        <v>月</v>
      </c>
      <c r="AB16" s="157" t="str">
        <f t="shared" si="0"/>
        <v>火</v>
      </c>
      <c r="AC16" s="158" t="str">
        <f t="shared" si="0"/>
        <v>水</v>
      </c>
      <c r="AD16" s="159" t="str">
        <f>IF(AD15=1,"日",IF(AD15=2,"月",IF(AD15=3,"火",IF(AD15=4,"水",IF(AD15=5,"木",IF(AD15=6,"金","土"))))))</f>
        <v>木</v>
      </c>
      <c r="AE16" s="157" t="str">
        <f t="shared" si="0"/>
        <v>金</v>
      </c>
      <c r="AF16" s="157" t="str">
        <f t="shared" si="0"/>
        <v>土</v>
      </c>
      <c r="AG16" s="157" t="str">
        <f t="shared" si="0"/>
        <v>日</v>
      </c>
      <c r="AH16" s="157" t="str">
        <f t="shared" si="0"/>
        <v>月</v>
      </c>
      <c r="AI16" s="157" t="str">
        <f t="shared" si="0"/>
        <v>火</v>
      </c>
      <c r="AJ16" s="158" t="str">
        <f t="shared" si="0"/>
        <v>水</v>
      </c>
      <c r="AK16" s="159" t="str">
        <f>IF(AK15=1,"日",IF(AK15=2,"月",IF(AK15=3,"火",IF(AK15=4,"水",IF(AK15=5,"木",IF(AK15=6,"金","土"))))))</f>
        <v>木</v>
      </c>
      <c r="AL16" s="157" t="str">
        <f t="shared" si="0"/>
        <v>金</v>
      </c>
      <c r="AM16" s="157" t="str">
        <f t="shared" si="0"/>
        <v>土</v>
      </c>
      <c r="AN16" s="157" t="str">
        <f t="shared" si="0"/>
        <v>日</v>
      </c>
      <c r="AO16" s="157" t="str">
        <f t="shared" si="0"/>
        <v>月</v>
      </c>
      <c r="AP16" s="157" t="str">
        <f t="shared" si="0"/>
        <v>火</v>
      </c>
      <c r="AQ16" s="158" t="str">
        <f t="shared" si="0"/>
        <v>水</v>
      </c>
      <c r="AR16" s="159" t="str">
        <f>IF(AR15=1,"日",IF(AR15=2,"月",IF(AR15=3,"火",IF(AR15=4,"水",IF(AR15=5,"木",IF(AR15=6,"金","土"))))))</f>
        <v>木</v>
      </c>
      <c r="AS16" s="157" t="str">
        <f t="shared" si="0"/>
        <v>金</v>
      </c>
      <c r="AT16" s="157" t="str">
        <f t="shared" si="0"/>
        <v>土</v>
      </c>
      <c r="AU16" s="157" t="str">
        <f t="shared" si="0"/>
        <v>日</v>
      </c>
      <c r="AV16" s="157" t="str">
        <f t="shared" si="0"/>
        <v>月</v>
      </c>
      <c r="AW16" s="157" t="str">
        <f t="shared" si="0"/>
        <v>火</v>
      </c>
      <c r="AX16" s="158" t="str">
        <f t="shared" si="0"/>
        <v>水</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250</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250</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250</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250</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250</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250</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250</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250</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250</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250</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250</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250</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250</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250</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250</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250</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250</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250</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250</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250</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250</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250</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250</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250</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250</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250</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250</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250</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250</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250</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250</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250</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250</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250</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250</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250</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250</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250</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250</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250</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250</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250</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250</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250</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250</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250</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250</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250</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250</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250</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250</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250</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250</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250</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250</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250</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250</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250</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250</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250</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250</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250</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250</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250</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250</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250</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250</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250</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250</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250</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250</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250</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250</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250</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250</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250</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250</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250</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250</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250</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250</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250</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250</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250</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250</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250</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250</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250</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250</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250</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250</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250</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250</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250</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250</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250</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250</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250</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250</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250</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287</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138</v>
      </c>
      <c r="L219" s="125"/>
      <c r="M219" s="125"/>
      <c r="N219" s="125"/>
      <c r="O219" s="125"/>
      <c r="P219" s="125"/>
      <c r="Q219" s="125"/>
      <c r="R219" s="125"/>
      <c r="S219" s="125"/>
      <c r="T219" s="126"/>
      <c r="U219" s="125"/>
      <c r="V219" s="125"/>
      <c r="W219" s="125"/>
      <c r="X219" s="125"/>
      <c r="Y219" s="125"/>
      <c r="Z219" s="127"/>
      <c r="AA219" s="125" t="s">
        <v>149</v>
      </c>
      <c r="AB219" s="125"/>
      <c r="AC219" s="125"/>
      <c r="AD219" s="125"/>
      <c r="AE219" s="125"/>
      <c r="AF219" s="125"/>
      <c r="AG219" s="125"/>
      <c r="AH219" s="125"/>
      <c r="AI219" s="125"/>
      <c r="AJ219" s="126"/>
      <c r="AK219" s="125"/>
      <c r="AL219" s="125"/>
      <c r="AM219" s="125"/>
      <c r="AN219" s="125"/>
      <c r="AO219" s="127"/>
      <c r="AP219" s="127"/>
      <c r="AQ219" s="125" t="s">
        <v>150</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130</v>
      </c>
      <c r="L220" s="347"/>
      <c r="M220" s="347" t="s">
        <v>131</v>
      </c>
      <c r="N220" s="347"/>
      <c r="O220" s="347"/>
      <c r="P220" s="347"/>
      <c r="Q220" s="125"/>
      <c r="R220" s="346" t="s">
        <v>132</v>
      </c>
      <c r="S220" s="346"/>
      <c r="T220" s="346"/>
      <c r="U220" s="346"/>
      <c r="V220" s="129"/>
      <c r="W220" s="130" t="s">
        <v>133</v>
      </c>
      <c r="X220" s="130"/>
      <c r="Y220" s="2"/>
      <c r="Z220" s="127"/>
      <c r="AA220" s="347" t="s">
        <v>130</v>
      </c>
      <c r="AB220" s="347"/>
      <c r="AC220" s="347" t="s">
        <v>131</v>
      </c>
      <c r="AD220" s="347"/>
      <c r="AE220" s="347"/>
      <c r="AF220" s="347"/>
      <c r="AG220" s="125"/>
      <c r="AH220" s="346" t="s">
        <v>132</v>
      </c>
      <c r="AI220" s="346"/>
      <c r="AJ220" s="346"/>
      <c r="AK220" s="346"/>
      <c r="AL220" s="129"/>
      <c r="AM220" s="130" t="s">
        <v>133</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134</v>
      </c>
      <c r="N221" s="348"/>
      <c r="O221" s="348" t="s">
        <v>135</v>
      </c>
      <c r="P221" s="348"/>
      <c r="Q221" s="125"/>
      <c r="R221" s="348" t="s">
        <v>134</v>
      </c>
      <c r="S221" s="348"/>
      <c r="T221" s="348" t="s">
        <v>135</v>
      </c>
      <c r="U221" s="348"/>
      <c r="V221" s="129"/>
      <c r="W221" s="130" t="s">
        <v>136</v>
      </c>
      <c r="X221" s="130"/>
      <c r="Y221" s="2"/>
      <c r="Z221" s="127"/>
      <c r="AA221" s="348"/>
      <c r="AB221" s="348"/>
      <c r="AC221" s="348" t="s">
        <v>134</v>
      </c>
      <c r="AD221" s="348"/>
      <c r="AE221" s="348" t="s">
        <v>135</v>
      </c>
      <c r="AF221" s="348"/>
      <c r="AG221" s="125"/>
      <c r="AH221" s="348" t="s">
        <v>134</v>
      </c>
      <c r="AI221" s="348"/>
      <c r="AJ221" s="348" t="s">
        <v>135</v>
      </c>
      <c r="AK221" s="348"/>
      <c r="AL221" s="129"/>
      <c r="AM221" s="130" t="s">
        <v>136</v>
      </c>
      <c r="AN221" s="130"/>
      <c r="AO221" s="127"/>
      <c r="AP221" s="127"/>
      <c r="AQ221" s="131" t="s">
        <v>101</v>
      </c>
      <c r="AR221" s="131"/>
      <c r="AS221" s="131"/>
      <c r="AT221" s="131"/>
      <c r="AU221" s="129"/>
      <c r="AV221" s="130" t="s">
        <v>102</v>
      </c>
      <c r="AW221" s="131"/>
      <c r="AX221" s="131"/>
      <c r="AY221" s="131"/>
      <c r="AZ221" s="129"/>
      <c r="BA221" s="348" t="s">
        <v>137</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151</v>
      </c>
      <c r="AV222" s="364">
        <f>AK236</f>
        <v>0</v>
      </c>
      <c r="AW222" s="366"/>
      <c r="AX222" s="366"/>
      <c r="AY222" s="366"/>
      <c r="AZ222" s="217" t="s">
        <v>145</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154</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137</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137</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92</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140</v>
      </c>
      <c r="L228" s="125"/>
      <c r="M228" s="125"/>
      <c r="N228" s="125"/>
      <c r="O228" s="125"/>
      <c r="P228" s="125"/>
      <c r="Q228" s="160" t="s">
        <v>238</v>
      </c>
      <c r="R228" s="223" t="s">
        <v>239</v>
      </c>
      <c r="S228" s="224"/>
      <c r="T228" s="137"/>
      <c r="U228" s="137"/>
      <c r="V228" s="125"/>
      <c r="W228" s="125"/>
      <c r="X228" s="125"/>
      <c r="Y228" s="127"/>
      <c r="Z228" s="127"/>
      <c r="AA228" s="126" t="s">
        <v>140</v>
      </c>
      <c r="AB228" s="125"/>
      <c r="AC228" s="125"/>
      <c r="AD228" s="125"/>
      <c r="AE228" s="125"/>
      <c r="AF228" s="125"/>
      <c r="AG228" s="160" t="s">
        <v>238</v>
      </c>
      <c r="AH228" s="225" t="str">
        <f>R228</f>
        <v>週</v>
      </c>
      <c r="AI228" s="226"/>
      <c r="AJ228" s="137"/>
      <c r="AK228" s="137"/>
      <c r="AL228" s="125"/>
      <c r="AM228" s="125"/>
      <c r="AN228" s="125"/>
      <c r="AO228" s="127"/>
      <c r="AP228" s="127"/>
      <c r="AQ228" s="365" t="s">
        <v>7</v>
      </c>
      <c r="AR228" s="365"/>
      <c r="AS228" s="365" t="s">
        <v>93</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141</v>
      </c>
      <c r="L229" s="125"/>
      <c r="M229" s="125"/>
      <c r="N229" s="125"/>
      <c r="O229" s="125"/>
      <c r="P229" s="125" t="s">
        <v>142</v>
      </c>
      <c r="Q229" s="125"/>
      <c r="R229" s="125"/>
      <c r="S229" s="125"/>
      <c r="T229" s="126"/>
      <c r="U229" s="125"/>
      <c r="V229" s="125"/>
      <c r="W229" s="125"/>
      <c r="X229" s="125"/>
      <c r="Y229" s="127"/>
      <c r="Z229" s="127"/>
      <c r="AA229" s="125" t="s">
        <v>141</v>
      </c>
      <c r="AB229" s="125"/>
      <c r="AC229" s="125"/>
      <c r="AD229" s="125"/>
      <c r="AE229" s="125"/>
      <c r="AF229" s="125" t="s">
        <v>142</v>
      </c>
      <c r="AG229" s="125"/>
      <c r="AH229" s="125"/>
      <c r="AI229" s="125"/>
      <c r="AJ229" s="126"/>
      <c r="AK229" s="125"/>
      <c r="AL229" s="125"/>
      <c r="AM229" s="125"/>
      <c r="AN229" s="125"/>
      <c r="AO229" s="127"/>
      <c r="AP229" s="127"/>
      <c r="AQ229" s="365" t="s">
        <v>8</v>
      </c>
      <c r="AR229" s="365"/>
      <c r="AS229" s="365" t="s">
        <v>94</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143</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143</v>
      </c>
      <c r="AL230" s="125"/>
      <c r="AM230" s="125"/>
      <c r="AN230" s="125"/>
      <c r="AO230" s="127"/>
      <c r="AP230" s="127"/>
      <c r="AQ230" s="365" t="s">
        <v>9</v>
      </c>
      <c r="AR230" s="365"/>
      <c r="AS230" s="365" t="s">
        <v>155</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144</v>
      </c>
      <c r="P231" s="365">
        <f>IF($R$228="週",$BA$6,$BE$6)</f>
        <v>40</v>
      </c>
      <c r="Q231" s="365"/>
      <c r="R231" s="365"/>
      <c r="S231" s="365"/>
      <c r="T231" s="217" t="s">
        <v>145</v>
      </c>
      <c r="U231" s="375">
        <f>ROUNDDOWN(K231/P231,1)</f>
        <v>0</v>
      </c>
      <c r="V231" s="375"/>
      <c r="W231" s="375"/>
      <c r="X231" s="375"/>
      <c r="Y231" s="2"/>
      <c r="Z231" s="2"/>
      <c r="AA231" s="378">
        <f>IF($AH$228="週",AJ226,AH226)</f>
        <v>0</v>
      </c>
      <c r="AB231" s="378"/>
      <c r="AC231" s="378"/>
      <c r="AD231" s="378"/>
      <c r="AE231" s="217" t="s">
        <v>144</v>
      </c>
      <c r="AF231" s="365">
        <f>IF($AH$228="週",$BA$6,$BE$6)</f>
        <v>40</v>
      </c>
      <c r="AG231" s="365"/>
      <c r="AH231" s="365"/>
      <c r="AI231" s="365"/>
      <c r="AJ231" s="217" t="s">
        <v>145</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146</v>
      </c>
      <c r="V232" s="125"/>
      <c r="W232" s="125"/>
      <c r="X232" s="125"/>
      <c r="Y232" s="2"/>
      <c r="Z232" s="2"/>
      <c r="AA232" s="125"/>
      <c r="AB232" s="125"/>
      <c r="AC232" s="125"/>
      <c r="AD232" s="125"/>
      <c r="AE232" s="125"/>
      <c r="AF232" s="125"/>
      <c r="AG232" s="125"/>
      <c r="AH232" s="125"/>
      <c r="AI232" s="125"/>
      <c r="AJ232" s="126"/>
      <c r="AK232" s="125" t="s">
        <v>146</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201</v>
      </c>
      <c r="L233" s="125"/>
      <c r="M233" s="125"/>
      <c r="N233" s="125"/>
      <c r="O233" s="125"/>
      <c r="P233" s="125"/>
      <c r="Q233" s="125"/>
      <c r="R233" s="125"/>
      <c r="S233" s="125"/>
      <c r="T233" s="126"/>
      <c r="U233" s="125"/>
      <c r="V233" s="125"/>
      <c r="W233" s="125"/>
      <c r="X233" s="125"/>
      <c r="Y233" s="2"/>
      <c r="Z233" s="2"/>
      <c r="AA233" s="125" t="s">
        <v>202</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133</v>
      </c>
      <c r="L234" s="125"/>
      <c r="M234" s="125"/>
      <c r="N234" s="125"/>
      <c r="O234" s="125"/>
      <c r="P234" s="125"/>
      <c r="Q234" s="125"/>
      <c r="R234" s="125"/>
      <c r="S234" s="125"/>
      <c r="T234" s="126"/>
      <c r="U234" s="347"/>
      <c r="V234" s="347"/>
      <c r="W234" s="347"/>
      <c r="X234" s="347"/>
      <c r="Y234" s="2"/>
      <c r="Z234" s="2"/>
      <c r="AA234" s="125" t="s">
        <v>133</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147</v>
      </c>
      <c r="L235" s="129"/>
      <c r="M235" s="129"/>
      <c r="N235" s="129"/>
      <c r="O235" s="129"/>
      <c r="P235" s="125" t="s">
        <v>148</v>
      </c>
      <c r="Q235" s="129"/>
      <c r="R235" s="129"/>
      <c r="S235" s="129"/>
      <c r="T235" s="129"/>
      <c r="U235" s="348" t="s">
        <v>137</v>
      </c>
      <c r="V235" s="348"/>
      <c r="W235" s="348"/>
      <c r="X235" s="348"/>
      <c r="Y235" s="2"/>
      <c r="Z235" s="2"/>
      <c r="AA235" s="129" t="s">
        <v>147</v>
      </c>
      <c r="AB235" s="129"/>
      <c r="AC235" s="129"/>
      <c r="AD235" s="129"/>
      <c r="AE235" s="129"/>
      <c r="AF235" s="125" t="s">
        <v>148</v>
      </c>
      <c r="AG235" s="129"/>
      <c r="AH235" s="129"/>
      <c r="AI235" s="129"/>
      <c r="AJ235" s="129"/>
      <c r="AK235" s="348" t="s">
        <v>137</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151</v>
      </c>
      <c r="P236" s="375">
        <f>U231</f>
        <v>0</v>
      </c>
      <c r="Q236" s="375"/>
      <c r="R236" s="375"/>
      <c r="S236" s="375"/>
      <c r="T236" s="217" t="s">
        <v>145</v>
      </c>
      <c r="U236" s="367">
        <f>ROUNDDOWN(K236+P236,1)</f>
        <v>0</v>
      </c>
      <c r="V236" s="367"/>
      <c r="W236" s="367"/>
      <c r="X236" s="367"/>
      <c r="Y236" s="138"/>
      <c r="Z236" s="138"/>
      <c r="AA236" s="376">
        <f>AM226</f>
        <v>0</v>
      </c>
      <c r="AB236" s="376"/>
      <c r="AC236" s="376"/>
      <c r="AD236" s="376"/>
      <c r="AE236" s="136" t="s">
        <v>151</v>
      </c>
      <c r="AF236" s="377">
        <f>AK231</f>
        <v>0</v>
      </c>
      <c r="AG236" s="377"/>
      <c r="AH236" s="377"/>
      <c r="AI236" s="377"/>
      <c r="AJ236" s="136" t="s">
        <v>145</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view="pageBreakPreview" topLeftCell="Q1" zoomScale="75" zoomScaleNormal="55" zoomScaleSheetLayoutView="75" workbookViewId="0">
      <selection activeCell="BP13" sqref="BP1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318</v>
      </c>
      <c r="H1" s="5"/>
      <c r="I1" s="5"/>
      <c r="J1" s="5"/>
      <c r="K1" s="5"/>
      <c r="L1" s="5"/>
      <c r="M1" s="5"/>
      <c r="N1" s="5"/>
      <c r="Q1" s="7" t="s">
        <v>0</v>
      </c>
      <c r="T1" s="5"/>
      <c r="U1" s="5"/>
      <c r="V1" s="5"/>
      <c r="W1" s="5"/>
      <c r="X1" s="5"/>
      <c r="Y1" s="5"/>
      <c r="Z1" s="5"/>
      <c r="AA1" s="5"/>
      <c r="AW1" s="9" t="s">
        <v>30</v>
      </c>
      <c r="AX1" s="237" t="s">
        <v>157</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3</v>
      </c>
      <c r="AH2" s="239"/>
      <c r="AI2" s="142" t="s">
        <v>28</v>
      </c>
      <c r="AJ2" s="240">
        <f>IF(AG2=0,"",YEAR(DATE(2018+AG2,1,1)))</f>
        <v>2021</v>
      </c>
      <c r="AK2" s="240"/>
      <c r="AL2" s="143" t="s">
        <v>29</v>
      </c>
      <c r="AM2" s="143" t="s">
        <v>1</v>
      </c>
      <c r="AN2" s="239">
        <v>4</v>
      </c>
      <c r="AO2" s="239"/>
      <c r="AP2" s="143" t="s">
        <v>24</v>
      </c>
      <c r="AW2" s="9" t="s">
        <v>31</v>
      </c>
      <c r="AX2" s="239" t="s">
        <v>200</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235</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237</v>
      </c>
      <c r="BI4" s="241" t="s">
        <v>236</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254</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269</v>
      </c>
      <c r="AV10" s="38"/>
      <c r="AW10" s="30"/>
      <c r="AX10" s="34"/>
      <c r="AY10" s="34"/>
      <c r="AZ10" s="221"/>
      <c r="BA10" s="30"/>
      <c r="BB10" s="222"/>
      <c r="BC10" s="222"/>
      <c r="BD10" s="222"/>
      <c r="BE10" s="30"/>
      <c r="BF10" s="30"/>
      <c r="BG10" s="31" t="s">
        <v>267</v>
      </c>
      <c r="BH10" s="30"/>
      <c r="BI10" s="233"/>
      <c r="BJ10" s="234"/>
      <c r="BK10" s="2" t="s">
        <v>268</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270</v>
      </c>
      <c r="D12" s="256" t="s">
        <v>271</v>
      </c>
      <c r="E12" s="274"/>
      <c r="F12" s="275"/>
      <c r="G12" s="256" t="s">
        <v>272</v>
      </c>
      <c r="H12" s="282"/>
      <c r="I12" s="186"/>
      <c r="J12" s="183"/>
      <c r="K12" s="186"/>
      <c r="L12" s="183"/>
      <c r="M12" s="285" t="s">
        <v>273</v>
      </c>
      <c r="N12" s="286"/>
      <c r="O12" s="291" t="s">
        <v>274</v>
      </c>
      <c r="P12" s="257"/>
      <c r="Q12" s="257"/>
      <c r="R12" s="282"/>
      <c r="S12" s="291" t="s">
        <v>275</v>
      </c>
      <c r="T12" s="257"/>
      <c r="U12" s="257"/>
      <c r="V12" s="257"/>
      <c r="W12" s="282"/>
      <c r="X12" s="198"/>
      <c r="Y12" s="198"/>
      <c r="Z12" s="199"/>
      <c r="AA12" s="294" t="s">
        <v>276</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277</v>
      </c>
      <c r="BI12" s="251"/>
      <c r="BJ12" s="256" t="s">
        <v>278</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IF($BI$3="暦月",IF(DAY(DATE($AJ$2,$AN$2,29))=29,29,""),"")</f>
        <v/>
      </c>
      <c r="BD14" s="182" t="str">
        <f>IF($BI$3="暦月",IF(DAY(DATE($AJ$2,$AN$2,30))=30,30,""),"")</f>
        <v/>
      </c>
      <c r="BE14" s="155" t="str">
        <f>IF($BI$3="暦月",IF(DAY(DATE($AJ$2,$AN$2,31))=31,31,""),"")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5</v>
      </c>
      <c r="AB15" s="151">
        <f>WEEKDAY(DATE($AJ$2,$AN$2,2))</f>
        <v>6</v>
      </c>
      <c r="AC15" s="151">
        <f>WEEKDAY(DATE($AJ$2,$AN$2,3))</f>
        <v>7</v>
      </c>
      <c r="AD15" s="151">
        <f>WEEKDAY(DATE($AJ$2,$AN$2,4))</f>
        <v>1</v>
      </c>
      <c r="AE15" s="151">
        <f>WEEKDAY(DATE($AJ$2,$AN$2,5))</f>
        <v>2</v>
      </c>
      <c r="AF15" s="151">
        <f>WEEKDAY(DATE($AJ$2,$AN$2,6))</f>
        <v>3</v>
      </c>
      <c r="AG15" s="152">
        <f>WEEKDAY(DATE($AJ$2,$AN$2,7))</f>
        <v>4</v>
      </c>
      <c r="AH15" s="153">
        <f>WEEKDAY(DATE($AJ$2,$AN$2,8))</f>
        <v>5</v>
      </c>
      <c r="AI15" s="151">
        <f>WEEKDAY(DATE($AJ$2,$AN$2,9))</f>
        <v>6</v>
      </c>
      <c r="AJ15" s="151">
        <f>WEEKDAY(DATE($AJ$2,$AN$2,10))</f>
        <v>7</v>
      </c>
      <c r="AK15" s="151">
        <f>WEEKDAY(DATE($AJ$2,$AN$2,11))</f>
        <v>1</v>
      </c>
      <c r="AL15" s="151">
        <f>WEEKDAY(DATE($AJ$2,$AN$2,12))</f>
        <v>2</v>
      </c>
      <c r="AM15" s="151">
        <f>WEEKDAY(DATE($AJ$2,$AN$2,13))</f>
        <v>3</v>
      </c>
      <c r="AN15" s="152">
        <f>WEEKDAY(DATE($AJ$2,$AN$2,14))</f>
        <v>4</v>
      </c>
      <c r="AO15" s="153">
        <f>WEEKDAY(DATE($AJ$2,$AN$2,15))</f>
        <v>5</v>
      </c>
      <c r="AP15" s="151">
        <f>WEEKDAY(DATE($AJ$2,$AN$2,16))</f>
        <v>6</v>
      </c>
      <c r="AQ15" s="151">
        <f>WEEKDAY(DATE($AJ$2,$AN$2,17))</f>
        <v>7</v>
      </c>
      <c r="AR15" s="151">
        <f>WEEKDAY(DATE($AJ$2,$AN$2,18))</f>
        <v>1</v>
      </c>
      <c r="AS15" s="151">
        <f>WEEKDAY(DATE($AJ$2,$AN$2,19))</f>
        <v>2</v>
      </c>
      <c r="AT15" s="151">
        <f>WEEKDAY(DATE($AJ$2,$AN$2,20))</f>
        <v>3</v>
      </c>
      <c r="AU15" s="152">
        <f>WEEKDAY(DATE($AJ$2,$AN$2,21))</f>
        <v>4</v>
      </c>
      <c r="AV15" s="153">
        <f>WEEKDAY(DATE($AJ$2,$AN$2,22))</f>
        <v>5</v>
      </c>
      <c r="AW15" s="151">
        <f>WEEKDAY(DATE($AJ$2,$AN$2,23))</f>
        <v>6</v>
      </c>
      <c r="AX15" s="151">
        <f>WEEKDAY(DATE($AJ$2,$AN$2,24))</f>
        <v>7</v>
      </c>
      <c r="AY15" s="151">
        <f>WEEKDAY(DATE($AJ$2,$AN$2,25))</f>
        <v>1</v>
      </c>
      <c r="AZ15" s="151">
        <f>WEEKDAY(DATE($AJ$2,$AN$2,26))</f>
        <v>2</v>
      </c>
      <c r="BA15" s="151">
        <f>WEEKDAY(DATE($AJ$2,$AN$2,27))</f>
        <v>3</v>
      </c>
      <c r="BB15" s="152">
        <f>WEEKDAY(DATE($AJ$2,$AN$2,28))</f>
        <v>4</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木</v>
      </c>
      <c r="AB16" s="157" t="str">
        <f t="shared" ref="AB16:BB16" si="0">IF(AB15=1,"日",IF(AB15=2,"月",IF(AB15=3,"火",IF(AB15=4,"水",IF(AB15=5,"木",IF(AB15=6,"金","土"))))))</f>
        <v>金</v>
      </c>
      <c r="AC16" s="157" t="str">
        <f t="shared" si="0"/>
        <v>土</v>
      </c>
      <c r="AD16" s="157" t="str">
        <f t="shared" si="0"/>
        <v>日</v>
      </c>
      <c r="AE16" s="157" t="str">
        <f t="shared" si="0"/>
        <v>月</v>
      </c>
      <c r="AF16" s="157" t="str">
        <f t="shared" si="0"/>
        <v>火</v>
      </c>
      <c r="AG16" s="158" t="str">
        <f t="shared" si="0"/>
        <v>水</v>
      </c>
      <c r="AH16" s="159" t="str">
        <f>IF(AH15=1,"日",IF(AH15=2,"月",IF(AH15=3,"火",IF(AH15=4,"水",IF(AH15=5,"木",IF(AH15=6,"金","土"))))))</f>
        <v>木</v>
      </c>
      <c r="AI16" s="157" t="str">
        <f t="shared" si="0"/>
        <v>金</v>
      </c>
      <c r="AJ16" s="157" t="str">
        <f t="shared" si="0"/>
        <v>土</v>
      </c>
      <c r="AK16" s="157" t="str">
        <f t="shared" si="0"/>
        <v>日</v>
      </c>
      <c r="AL16" s="157" t="str">
        <f t="shared" si="0"/>
        <v>月</v>
      </c>
      <c r="AM16" s="157" t="str">
        <f t="shared" si="0"/>
        <v>火</v>
      </c>
      <c r="AN16" s="158" t="str">
        <f t="shared" si="0"/>
        <v>水</v>
      </c>
      <c r="AO16" s="159" t="str">
        <f>IF(AO15=1,"日",IF(AO15=2,"月",IF(AO15=3,"火",IF(AO15=4,"水",IF(AO15=5,"木",IF(AO15=6,"金","土"))))))</f>
        <v>木</v>
      </c>
      <c r="AP16" s="157" t="str">
        <f t="shared" si="0"/>
        <v>金</v>
      </c>
      <c r="AQ16" s="157" t="str">
        <f t="shared" si="0"/>
        <v>土</v>
      </c>
      <c r="AR16" s="157" t="str">
        <f t="shared" si="0"/>
        <v>日</v>
      </c>
      <c r="AS16" s="157" t="str">
        <f t="shared" si="0"/>
        <v>月</v>
      </c>
      <c r="AT16" s="157" t="str">
        <f t="shared" si="0"/>
        <v>火</v>
      </c>
      <c r="AU16" s="158" t="str">
        <f t="shared" si="0"/>
        <v>水</v>
      </c>
      <c r="AV16" s="159" t="str">
        <f>IF(AV15=1,"日",IF(AV15=2,"月",IF(AV15=3,"火",IF(AV15=4,"水",IF(AV15=5,"木",IF(AV15=6,"金","土"))))))</f>
        <v>木</v>
      </c>
      <c r="AW16" s="157" t="str">
        <f t="shared" si="0"/>
        <v>金</v>
      </c>
      <c r="AX16" s="157" t="str">
        <f t="shared" si="0"/>
        <v>土</v>
      </c>
      <c r="AY16" s="157" t="str">
        <f t="shared" si="0"/>
        <v>日</v>
      </c>
      <c r="AZ16" s="157" t="str">
        <f t="shared" si="0"/>
        <v>月</v>
      </c>
      <c r="BA16" s="157" t="str">
        <f t="shared" si="0"/>
        <v>火</v>
      </c>
      <c r="BB16" s="158" t="str">
        <f t="shared" si="0"/>
        <v>水</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250</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250</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250</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250</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250</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250</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250</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250</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250</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250</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250</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250</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250</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250</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250</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250</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250</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250</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250</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250</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250</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250</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250</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250</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250</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250</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250</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250</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250</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250</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250</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250</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250</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250</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250</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250</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250</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250</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250</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250</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250</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250</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250</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250</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250</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250</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250</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250</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250</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250</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250</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250</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250</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250</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250</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250</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250</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250</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250</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250</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250</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250</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250</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250</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250</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250</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250</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250</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250</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250</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250</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250</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250</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250</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250</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250</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250</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250</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250</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250</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250</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250</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250</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250</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250</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250</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250</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250</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250</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250</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250</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250</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250</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250</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250</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250</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250</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250</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250</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250</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279</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138</v>
      </c>
      <c r="P219" s="125"/>
      <c r="Q219" s="125"/>
      <c r="R219" s="125"/>
      <c r="S219" s="125"/>
      <c r="T219" s="125"/>
      <c r="U219" s="125"/>
      <c r="V219" s="125"/>
      <c r="W219" s="125"/>
      <c r="X219" s="126"/>
      <c r="Y219" s="125"/>
      <c r="Z219" s="125"/>
      <c r="AA219" s="125"/>
      <c r="AB219" s="125"/>
      <c r="AC219" s="125"/>
      <c r="AD219" s="127"/>
      <c r="AE219" s="125" t="s">
        <v>149</v>
      </c>
      <c r="AF219" s="125"/>
      <c r="AG219" s="125"/>
      <c r="AH219" s="125"/>
      <c r="AI219" s="125"/>
      <c r="AJ219" s="125"/>
      <c r="AK219" s="125"/>
      <c r="AL219" s="125"/>
      <c r="AM219" s="125"/>
      <c r="AN219" s="126"/>
      <c r="AO219" s="125"/>
      <c r="AP219" s="125"/>
      <c r="AQ219" s="125"/>
      <c r="AR219" s="125"/>
      <c r="AS219" s="127"/>
      <c r="AT219" s="127"/>
      <c r="AU219" s="125" t="s">
        <v>150</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130</v>
      </c>
      <c r="P220" s="347"/>
      <c r="Q220" s="347" t="s">
        <v>131</v>
      </c>
      <c r="R220" s="347"/>
      <c r="S220" s="347"/>
      <c r="T220" s="347"/>
      <c r="U220" s="125"/>
      <c r="V220" s="346" t="s">
        <v>132</v>
      </c>
      <c r="W220" s="346"/>
      <c r="X220" s="346"/>
      <c r="Y220" s="346"/>
      <c r="Z220" s="129"/>
      <c r="AA220" s="130" t="s">
        <v>133</v>
      </c>
      <c r="AB220" s="130"/>
      <c r="AC220" s="2"/>
      <c r="AD220" s="127"/>
      <c r="AE220" s="347" t="s">
        <v>130</v>
      </c>
      <c r="AF220" s="347"/>
      <c r="AG220" s="347" t="s">
        <v>131</v>
      </c>
      <c r="AH220" s="347"/>
      <c r="AI220" s="347"/>
      <c r="AJ220" s="347"/>
      <c r="AK220" s="125"/>
      <c r="AL220" s="346" t="s">
        <v>132</v>
      </c>
      <c r="AM220" s="346"/>
      <c r="AN220" s="346"/>
      <c r="AO220" s="346"/>
      <c r="AP220" s="129"/>
      <c r="AQ220" s="130" t="s">
        <v>133</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134</v>
      </c>
      <c r="R221" s="348"/>
      <c r="S221" s="348" t="s">
        <v>135</v>
      </c>
      <c r="T221" s="348"/>
      <c r="U221" s="125"/>
      <c r="V221" s="348" t="s">
        <v>134</v>
      </c>
      <c r="W221" s="348"/>
      <c r="X221" s="348" t="s">
        <v>135</v>
      </c>
      <c r="Y221" s="348"/>
      <c r="Z221" s="129"/>
      <c r="AA221" s="130" t="s">
        <v>136</v>
      </c>
      <c r="AB221" s="130"/>
      <c r="AC221" s="2"/>
      <c r="AD221" s="127"/>
      <c r="AE221" s="348"/>
      <c r="AF221" s="348"/>
      <c r="AG221" s="348" t="s">
        <v>134</v>
      </c>
      <c r="AH221" s="348"/>
      <c r="AI221" s="348" t="s">
        <v>135</v>
      </c>
      <c r="AJ221" s="348"/>
      <c r="AK221" s="125"/>
      <c r="AL221" s="348" t="s">
        <v>134</v>
      </c>
      <c r="AM221" s="348"/>
      <c r="AN221" s="348" t="s">
        <v>135</v>
      </c>
      <c r="AO221" s="348"/>
      <c r="AP221" s="129"/>
      <c r="AQ221" s="130" t="s">
        <v>136</v>
      </c>
      <c r="AR221" s="130"/>
      <c r="AS221" s="127"/>
      <c r="AT221" s="127"/>
      <c r="AU221" s="131" t="s">
        <v>101</v>
      </c>
      <c r="AV221" s="131"/>
      <c r="AW221" s="131"/>
      <c r="AX221" s="131"/>
      <c r="AY221" s="129"/>
      <c r="AZ221" s="130" t="s">
        <v>102</v>
      </c>
      <c r="BA221" s="131"/>
      <c r="BB221" s="131"/>
      <c r="BC221" s="131"/>
      <c r="BD221" s="129"/>
      <c r="BE221" s="348" t="s">
        <v>137</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151</v>
      </c>
      <c r="AZ222" s="364">
        <f>AO236</f>
        <v>0</v>
      </c>
      <c r="BA222" s="366"/>
      <c r="BB222" s="366"/>
      <c r="BC222" s="366"/>
      <c r="BD222" s="181" t="s">
        <v>145</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154</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137</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137</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92</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140</v>
      </c>
      <c r="P228" s="125"/>
      <c r="Q228" s="125"/>
      <c r="R228" s="125"/>
      <c r="S228" s="125"/>
      <c r="T228" s="125"/>
      <c r="U228" s="160" t="s">
        <v>238</v>
      </c>
      <c r="V228" s="223" t="s">
        <v>239</v>
      </c>
      <c r="W228" s="224"/>
      <c r="X228" s="137"/>
      <c r="Y228" s="137"/>
      <c r="Z228" s="125"/>
      <c r="AA228" s="125"/>
      <c r="AB228" s="125"/>
      <c r="AC228" s="127"/>
      <c r="AD228" s="127"/>
      <c r="AE228" s="126" t="s">
        <v>140</v>
      </c>
      <c r="AF228" s="125"/>
      <c r="AG228" s="125"/>
      <c r="AH228" s="125"/>
      <c r="AI228" s="125"/>
      <c r="AJ228" s="125"/>
      <c r="AK228" s="160" t="s">
        <v>238</v>
      </c>
      <c r="AL228" s="225" t="str">
        <f>V228</f>
        <v>週</v>
      </c>
      <c r="AM228" s="226"/>
      <c r="AN228" s="137"/>
      <c r="AO228" s="137"/>
      <c r="AP228" s="125"/>
      <c r="AQ228" s="125"/>
      <c r="AR228" s="125"/>
      <c r="AS228" s="127"/>
      <c r="AT228" s="127"/>
      <c r="AU228" s="365" t="s">
        <v>7</v>
      </c>
      <c r="AV228" s="365"/>
      <c r="AW228" s="365" t="s">
        <v>93</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141</v>
      </c>
      <c r="P229" s="125"/>
      <c r="Q229" s="125"/>
      <c r="R229" s="125"/>
      <c r="S229" s="125"/>
      <c r="T229" s="125" t="s">
        <v>142</v>
      </c>
      <c r="U229" s="125"/>
      <c r="V229" s="125"/>
      <c r="W229" s="125"/>
      <c r="X229" s="126"/>
      <c r="Y229" s="125"/>
      <c r="Z229" s="125"/>
      <c r="AA229" s="125"/>
      <c r="AB229" s="125"/>
      <c r="AC229" s="127"/>
      <c r="AD229" s="127"/>
      <c r="AE229" s="125" t="s">
        <v>141</v>
      </c>
      <c r="AF229" s="125"/>
      <c r="AG229" s="125"/>
      <c r="AH229" s="125"/>
      <c r="AI229" s="125"/>
      <c r="AJ229" s="125" t="s">
        <v>142</v>
      </c>
      <c r="AK229" s="125"/>
      <c r="AL229" s="125"/>
      <c r="AM229" s="125"/>
      <c r="AN229" s="126"/>
      <c r="AO229" s="125"/>
      <c r="AP229" s="125"/>
      <c r="AQ229" s="125"/>
      <c r="AR229" s="125"/>
      <c r="AS229" s="127"/>
      <c r="AT229" s="127"/>
      <c r="AU229" s="365" t="s">
        <v>8</v>
      </c>
      <c r="AV229" s="365"/>
      <c r="AW229" s="365" t="s">
        <v>94</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143</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143</v>
      </c>
      <c r="AP230" s="125"/>
      <c r="AQ230" s="125"/>
      <c r="AR230" s="125"/>
      <c r="AS230" s="127"/>
      <c r="AT230" s="127"/>
      <c r="AU230" s="365" t="s">
        <v>9</v>
      </c>
      <c r="AV230" s="365"/>
      <c r="AW230" s="365" t="s">
        <v>155</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144</v>
      </c>
      <c r="T231" s="365">
        <f>IF($V$228="週",$BE$6,$BI$6)</f>
        <v>40</v>
      </c>
      <c r="U231" s="365"/>
      <c r="V231" s="365"/>
      <c r="W231" s="365"/>
      <c r="X231" s="181" t="s">
        <v>145</v>
      </c>
      <c r="Y231" s="375">
        <f>ROUNDDOWN(O231/T231,1)</f>
        <v>0</v>
      </c>
      <c r="Z231" s="375"/>
      <c r="AA231" s="375"/>
      <c r="AB231" s="375"/>
      <c r="AC231" s="2"/>
      <c r="AD231" s="2"/>
      <c r="AE231" s="378">
        <f>IF($AL$228="週",AN226,AL226)</f>
        <v>0</v>
      </c>
      <c r="AF231" s="378"/>
      <c r="AG231" s="378"/>
      <c r="AH231" s="378"/>
      <c r="AI231" s="181" t="s">
        <v>144</v>
      </c>
      <c r="AJ231" s="365">
        <f>IF($AL$228="週",$BE$6,$BI$6)</f>
        <v>40</v>
      </c>
      <c r="AK231" s="365"/>
      <c r="AL231" s="365"/>
      <c r="AM231" s="365"/>
      <c r="AN231" s="181" t="s">
        <v>145</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146</v>
      </c>
      <c r="Z232" s="125"/>
      <c r="AA232" s="125"/>
      <c r="AB232" s="125"/>
      <c r="AC232" s="2"/>
      <c r="AD232" s="2"/>
      <c r="AE232" s="125"/>
      <c r="AF232" s="125"/>
      <c r="AG232" s="125"/>
      <c r="AH232" s="125"/>
      <c r="AI232" s="125"/>
      <c r="AJ232" s="125"/>
      <c r="AK232" s="125"/>
      <c r="AL232" s="125"/>
      <c r="AM232" s="125"/>
      <c r="AN232" s="126"/>
      <c r="AO232" s="125" t="s">
        <v>146</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201</v>
      </c>
      <c r="P233" s="125"/>
      <c r="Q233" s="125"/>
      <c r="R233" s="125"/>
      <c r="S233" s="125"/>
      <c r="T233" s="125"/>
      <c r="U233" s="125"/>
      <c r="V233" s="125"/>
      <c r="W233" s="125"/>
      <c r="X233" s="126"/>
      <c r="Y233" s="125"/>
      <c r="Z233" s="125"/>
      <c r="AA233" s="125"/>
      <c r="AB233" s="125"/>
      <c r="AC233" s="2"/>
      <c r="AD233" s="2"/>
      <c r="AE233" s="125" t="s">
        <v>202</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133</v>
      </c>
      <c r="P234" s="125"/>
      <c r="Q234" s="125"/>
      <c r="R234" s="125"/>
      <c r="S234" s="125"/>
      <c r="T234" s="125"/>
      <c r="U234" s="125"/>
      <c r="V234" s="125"/>
      <c r="W234" s="125"/>
      <c r="X234" s="126"/>
      <c r="Y234" s="347"/>
      <c r="Z234" s="347"/>
      <c r="AA234" s="347"/>
      <c r="AB234" s="347"/>
      <c r="AC234" s="2"/>
      <c r="AD234" s="2"/>
      <c r="AE234" s="125" t="s">
        <v>133</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147</v>
      </c>
      <c r="P235" s="129"/>
      <c r="Q235" s="129"/>
      <c r="R235" s="129"/>
      <c r="S235" s="129"/>
      <c r="T235" s="125" t="s">
        <v>148</v>
      </c>
      <c r="U235" s="129"/>
      <c r="V235" s="129"/>
      <c r="W235" s="129"/>
      <c r="X235" s="129"/>
      <c r="Y235" s="348" t="s">
        <v>137</v>
      </c>
      <c r="Z235" s="348"/>
      <c r="AA235" s="348"/>
      <c r="AB235" s="348"/>
      <c r="AC235" s="2"/>
      <c r="AD235" s="2"/>
      <c r="AE235" s="129" t="s">
        <v>147</v>
      </c>
      <c r="AF235" s="129"/>
      <c r="AG235" s="129"/>
      <c r="AH235" s="129"/>
      <c r="AI235" s="129"/>
      <c r="AJ235" s="125" t="s">
        <v>148</v>
      </c>
      <c r="AK235" s="129"/>
      <c r="AL235" s="129"/>
      <c r="AM235" s="129"/>
      <c r="AN235" s="129"/>
      <c r="AO235" s="348" t="s">
        <v>137</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151</v>
      </c>
      <c r="T236" s="375">
        <f>Y231</f>
        <v>0</v>
      </c>
      <c r="U236" s="375"/>
      <c r="V236" s="375"/>
      <c r="W236" s="375"/>
      <c r="X236" s="181" t="s">
        <v>145</v>
      </c>
      <c r="Y236" s="367">
        <f>ROUNDDOWN(O236+T236,1)</f>
        <v>0</v>
      </c>
      <c r="Z236" s="367"/>
      <c r="AA236" s="367"/>
      <c r="AB236" s="367"/>
      <c r="AC236" s="138"/>
      <c r="AD236" s="138"/>
      <c r="AE236" s="376">
        <f>AQ226</f>
        <v>0</v>
      </c>
      <c r="AF236" s="376"/>
      <c r="AG236" s="376"/>
      <c r="AH236" s="376"/>
      <c r="AI236" s="136" t="s">
        <v>151</v>
      </c>
      <c r="AJ236" s="377">
        <f>AO231</f>
        <v>0</v>
      </c>
      <c r="AK236" s="377"/>
      <c r="AL236" s="377"/>
      <c r="AM236" s="377"/>
      <c r="AN236" s="136" t="s">
        <v>145</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sheet="1"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zoomScale="75" zoomScaleNormal="75" workbookViewId="0">
      <selection activeCell="N37" sqref="N37"/>
    </sheetView>
  </sheetViews>
  <sheetFormatPr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206</v>
      </c>
      <c r="F3" s="89" t="s">
        <v>207</v>
      </c>
      <c r="G3" s="88"/>
      <c r="H3" s="88"/>
      <c r="I3" s="88"/>
      <c r="J3" s="89"/>
      <c r="K3" s="88"/>
      <c r="L3" s="88"/>
    </row>
    <row r="4" spans="2:14" x14ac:dyDescent="0.4">
      <c r="B4" s="86"/>
      <c r="F4" s="400" t="s">
        <v>34</v>
      </c>
      <c r="G4" s="400"/>
      <c r="H4" s="400"/>
      <c r="I4" s="400"/>
      <c r="J4" s="400"/>
      <c r="K4" s="400"/>
      <c r="L4" s="400"/>
      <c r="N4" s="400" t="s">
        <v>224</v>
      </c>
    </row>
    <row r="5" spans="2:14" x14ac:dyDescent="0.4">
      <c r="B5" s="84" t="s">
        <v>20</v>
      </c>
      <c r="C5" s="84" t="s">
        <v>4</v>
      </c>
      <c r="F5" s="84" t="s">
        <v>225</v>
      </c>
      <c r="G5" s="84"/>
      <c r="H5" s="84" t="s">
        <v>226</v>
      </c>
      <c r="J5" s="84" t="s">
        <v>35</v>
      </c>
      <c r="L5" s="84" t="s">
        <v>34</v>
      </c>
      <c r="N5" s="400"/>
    </row>
    <row r="6" spans="2:14" x14ac:dyDescent="0.4">
      <c r="B6" s="90">
        <v>1</v>
      </c>
      <c r="C6" s="91" t="s">
        <v>38</v>
      </c>
      <c r="D6" s="92" t="str">
        <f>C6</f>
        <v>a</v>
      </c>
      <c r="E6" s="90" t="s">
        <v>16</v>
      </c>
      <c r="F6" s="93"/>
      <c r="G6" s="90" t="s">
        <v>17</v>
      </c>
      <c r="H6" s="93"/>
      <c r="I6" s="94" t="s">
        <v>37</v>
      </c>
      <c r="J6" s="93">
        <v>0</v>
      </c>
      <c r="K6" s="95" t="s">
        <v>2</v>
      </c>
      <c r="L6" s="96" t="str">
        <f>IF(OR(F6="",H6=""),"",(H6+IF(F6&gt;H6,1,0)-F6-J6)*24)</f>
        <v/>
      </c>
      <c r="N6" s="97"/>
    </row>
    <row r="7" spans="2:14" x14ac:dyDescent="0.4">
      <c r="B7" s="90">
        <v>2</v>
      </c>
      <c r="C7" s="91" t="s">
        <v>39</v>
      </c>
      <c r="D7" s="92" t="str">
        <f t="shared" ref="D7:D38" si="0">C7</f>
        <v>b</v>
      </c>
      <c r="E7" s="90" t="s">
        <v>16</v>
      </c>
      <c r="F7" s="93"/>
      <c r="G7" s="90" t="s">
        <v>17</v>
      </c>
      <c r="H7" s="93"/>
      <c r="I7" s="94" t="s">
        <v>37</v>
      </c>
      <c r="J7" s="93">
        <v>0</v>
      </c>
      <c r="K7" s="95" t="s">
        <v>2</v>
      </c>
      <c r="L7" s="96" t="str">
        <f>IF(OR(F7="",H7=""),"",(H7+IF(F7&gt;H7,1,0)-F7-J7)*24)</f>
        <v/>
      </c>
      <c r="N7" s="97"/>
    </row>
    <row r="8" spans="2:14" x14ac:dyDescent="0.4">
      <c r="B8" s="90">
        <v>3</v>
      </c>
      <c r="C8" s="91" t="s">
        <v>40</v>
      </c>
      <c r="D8" s="92" t="str">
        <f t="shared" si="0"/>
        <v>c</v>
      </c>
      <c r="E8" s="90" t="s">
        <v>16</v>
      </c>
      <c r="F8" s="93"/>
      <c r="G8" s="90" t="s">
        <v>17</v>
      </c>
      <c r="H8" s="93"/>
      <c r="I8" s="94" t="s">
        <v>37</v>
      </c>
      <c r="J8" s="93">
        <v>0</v>
      </c>
      <c r="K8" s="95" t="s">
        <v>2</v>
      </c>
      <c r="L8" s="96" t="str">
        <f>IF(OR(F8="",H8=""),"",(H8+IF(F8&gt;H8,1,0)-F8-J8)*24)</f>
        <v/>
      </c>
      <c r="N8" s="97"/>
    </row>
    <row r="9" spans="2:14" x14ac:dyDescent="0.4">
      <c r="B9" s="90">
        <v>4</v>
      </c>
      <c r="C9" s="91" t="s">
        <v>41</v>
      </c>
      <c r="D9" s="92" t="str">
        <f t="shared" si="0"/>
        <v>d</v>
      </c>
      <c r="E9" s="90" t="s">
        <v>16</v>
      </c>
      <c r="F9" s="93"/>
      <c r="G9" s="90" t="s">
        <v>17</v>
      </c>
      <c r="H9" s="93"/>
      <c r="I9" s="94" t="s">
        <v>37</v>
      </c>
      <c r="J9" s="93">
        <v>0</v>
      </c>
      <c r="K9" s="95" t="s">
        <v>2</v>
      </c>
      <c r="L9" s="96" t="str">
        <f>IF(OR(F9="",H9=""),"",(H9+IF(F9&gt;H9,1,0)-F9-J9)*24)</f>
        <v/>
      </c>
      <c r="N9" s="97"/>
    </row>
    <row r="10" spans="2:14" x14ac:dyDescent="0.4">
      <c r="B10" s="90">
        <v>5</v>
      </c>
      <c r="C10" s="91" t="s">
        <v>42</v>
      </c>
      <c r="D10" s="92" t="str">
        <f t="shared" si="0"/>
        <v>e</v>
      </c>
      <c r="E10" s="90" t="s">
        <v>16</v>
      </c>
      <c r="F10" s="93"/>
      <c r="G10" s="90" t="s">
        <v>17</v>
      </c>
      <c r="H10" s="93"/>
      <c r="I10" s="94" t="s">
        <v>37</v>
      </c>
      <c r="J10" s="93">
        <v>0</v>
      </c>
      <c r="K10" s="95" t="s">
        <v>2</v>
      </c>
      <c r="L10" s="96" t="str">
        <f t="shared" ref="L10:L22" si="1">IF(OR(F10="",H10=""),"",(H10+IF(F10&gt;H10,1,0)-F10-J10)*24)</f>
        <v/>
      </c>
      <c r="N10" s="97"/>
    </row>
    <row r="11" spans="2:14" x14ac:dyDescent="0.4">
      <c r="B11" s="90">
        <v>6</v>
      </c>
      <c r="C11" s="91" t="s">
        <v>43</v>
      </c>
      <c r="D11" s="92" t="str">
        <f t="shared" si="0"/>
        <v>f</v>
      </c>
      <c r="E11" s="90" t="s">
        <v>16</v>
      </c>
      <c r="F11" s="93"/>
      <c r="G11" s="90" t="s">
        <v>17</v>
      </c>
      <c r="H11" s="93"/>
      <c r="I11" s="94" t="s">
        <v>37</v>
      </c>
      <c r="J11" s="93">
        <v>0</v>
      </c>
      <c r="K11" s="95" t="s">
        <v>2</v>
      </c>
      <c r="L11" s="96" t="str">
        <f>IF(OR(F11="",H11=""),"",(H11+IF(F11&gt;H11,1,0)-F11-J11)*24)</f>
        <v/>
      </c>
      <c r="N11" s="97"/>
    </row>
    <row r="12" spans="2:14" x14ac:dyDescent="0.4">
      <c r="B12" s="90">
        <v>7</v>
      </c>
      <c r="C12" s="91" t="s">
        <v>44</v>
      </c>
      <c r="D12" s="92" t="str">
        <f t="shared" si="0"/>
        <v>g</v>
      </c>
      <c r="E12" s="90" t="s">
        <v>16</v>
      </c>
      <c r="F12" s="93"/>
      <c r="G12" s="90" t="s">
        <v>17</v>
      </c>
      <c r="H12" s="93"/>
      <c r="I12" s="94" t="s">
        <v>37</v>
      </c>
      <c r="J12" s="93">
        <v>0</v>
      </c>
      <c r="K12" s="95" t="s">
        <v>2</v>
      </c>
      <c r="L12" s="96" t="str">
        <f t="shared" si="1"/>
        <v/>
      </c>
      <c r="N12" s="97"/>
    </row>
    <row r="13" spans="2:14" x14ac:dyDescent="0.4">
      <c r="B13" s="90">
        <v>8</v>
      </c>
      <c r="C13" s="91" t="s">
        <v>45</v>
      </c>
      <c r="D13" s="92" t="str">
        <f t="shared" si="0"/>
        <v>h</v>
      </c>
      <c r="E13" s="90" t="s">
        <v>16</v>
      </c>
      <c r="F13" s="93"/>
      <c r="G13" s="90" t="s">
        <v>17</v>
      </c>
      <c r="H13" s="93"/>
      <c r="I13" s="94" t="s">
        <v>37</v>
      </c>
      <c r="J13" s="93">
        <v>0</v>
      </c>
      <c r="K13" s="95" t="s">
        <v>2</v>
      </c>
      <c r="L13" s="96" t="str">
        <f t="shared" si="1"/>
        <v/>
      </c>
      <c r="N13" s="97" t="s">
        <v>249</v>
      </c>
    </row>
    <row r="14" spans="2:14" x14ac:dyDescent="0.4">
      <c r="B14" s="90">
        <v>9</v>
      </c>
      <c r="C14" s="91" t="s">
        <v>46</v>
      </c>
      <c r="D14" s="92" t="str">
        <f t="shared" si="0"/>
        <v>i</v>
      </c>
      <c r="E14" s="90" t="s">
        <v>16</v>
      </c>
      <c r="F14" s="93"/>
      <c r="G14" s="90" t="s">
        <v>17</v>
      </c>
      <c r="H14" s="93"/>
      <c r="I14" s="94" t="s">
        <v>37</v>
      </c>
      <c r="J14" s="93">
        <v>0</v>
      </c>
      <c r="K14" s="95" t="s">
        <v>2</v>
      </c>
      <c r="L14" s="96" t="str">
        <f t="shared" si="1"/>
        <v/>
      </c>
      <c r="N14" s="97" t="s">
        <v>264</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85</v>
      </c>
      <c r="D39" s="92"/>
      <c r="E39" s="90" t="s">
        <v>16</v>
      </c>
      <c r="F39" s="93"/>
      <c r="G39" s="90" t="s">
        <v>17</v>
      </c>
      <c r="H39" s="93"/>
      <c r="I39" s="94" t="s">
        <v>37</v>
      </c>
      <c r="J39" s="93">
        <v>0</v>
      </c>
      <c r="K39" s="95" t="s">
        <v>2</v>
      </c>
      <c r="L39" s="96" t="str">
        <f t="shared" ref="L39:L40" si="2">IF(OR(F39="",H39=""),"",(H39+IF(F39&gt;H39,1,0)-F39-J39)*24)</f>
        <v/>
      </c>
      <c r="N39" s="97"/>
    </row>
    <row r="40" spans="2:14" x14ac:dyDescent="0.4">
      <c r="B40" s="90"/>
      <c r="C40" s="100" t="s">
        <v>36</v>
      </c>
      <c r="D40" s="92"/>
      <c r="E40" s="90" t="s">
        <v>16</v>
      </c>
      <c r="F40" s="93"/>
      <c r="G40" s="90" t="s">
        <v>17</v>
      </c>
      <c r="H40" s="93"/>
      <c r="I40" s="94" t="s">
        <v>37</v>
      </c>
      <c r="J40" s="93">
        <v>0</v>
      </c>
      <c r="K40" s="95" t="s">
        <v>2</v>
      </c>
      <c r="L40" s="96" t="str">
        <f t="shared" si="2"/>
        <v/>
      </c>
      <c r="N40" s="97"/>
    </row>
    <row r="41" spans="2:14" x14ac:dyDescent="0.4">
      <c r="B41" s="90"/>
      <c r="C41" s="101" t="s">
        <v>36</v>
      </c>
      <c r="D41" s="92" t="str">
        <f>C39</f>
        <v>ag</v>
      </c>
      <c r="E41" s="90" t="s">
        <v>16</v>
      </c>
      <c r="F41" s="93" t="s">
        <v>36</v>
      </c>
      <c r="G41" s="90" t="s">
        <v>17</v>
      </c>
      <c r="H41" s="93" t="s">
        <v>36</v>
      </c>
      <c r="I41" s="94" t="s">
        <v>37</v>
      </c>
      <c r="J41" s="93" t="s">
        <v>36</v>
      </c>
      <c r="K41" s="95" t="s">
        <v>2</v>
      </c>
      <c r="L41" s="96" t="str">
        <f>IF(OR(L39="",L40=""),"",L39+L40)</f>
        <v/>
      </c>
      <c r="N41" s="97" t="s">
        <v>227</v>
      </c>
    </row>
    <row r="42" spans="2:14" x14ac:dyDescent="0.4">
      <c r="B42" s="90"/>
      <c r="C42" s="99" t="s">
        <v>228</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229</v>
      </c>
    </row>
    <row r="45" spans="2:14" x14ac:dyDescent="0.4">
      <c r="B45" s="90"/>
      <c r="C45" s="99" t="s">
        <v>230</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229</v>
      </c>
    </row>
    <row r="49" spans="3:4" x14ac:dyDescent="0.4">
      <c r="C49" s="86" t="s">
        <v>319</v>
      </c>
      <c r="D49" s="86"/>
    </row>
    <row r="50" spans="3:4" x14ac:dyDescent="0.4">
      <c r="C50" s="86" t="s">
        <v>320</v>
      </c>
      <c r="D50" s="86"/>
    </row>
    <row r="51" spans="3:4" x14ac:dyDescent="0.4">
      <c r="C51" s="86" t="s">
        <v>321</v>
      </c>
      <c r="D51" s="86"/>
    </row>
    <row r="52" spans="3:4" x14ac:dyDescent="0.4">
      <c r="C52" s="86" t="s">
        <v>322</v>
      </c>
      <c r="D52" s="86"/>
    </row>
    <row r="53" spans="3:4" x14ac:dyDescent="0.4">
      <c r="C53" s="86" t="s">
        <v>233</v>
      </c>
      <c r="D53" s="86"/>
    </row>
    <row r="54" spans="3:4" x14ac:dyDescent="0.4">
      <c r="C54" s="86" t="s">
        <v>234</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89</v>
      </c>
      <c r="D1" s="46"/>
      <c r="E1" s="46"/>
      <c r="F1" s="46"/>
    </row>
    <row r="2" spans="2:11" s="48" customFormat="1" ht="20.25" customHeight="1" x14ac:dyDescent="0.4">
      <c r="B2" s="47" t="s">
        <v>265</v>
      </c>
      <c r="C2" s="47"/>
      <c r="D2" s="46"/>
      <c r="E2" s="46"/>
      <c r="F2" s="46"/>
    </row>
    <row r="3" spans="2:11" s="48" customFormat="1" ht="20.25" customHeight="1" x14ac:dyDescent="0.4">
      <c r="B3" s="47"/>
      <c r="C3" s="47"/>
      <c r="D3" s="46"/>
      <c r="E3" s="46"/>
      <c r="F3" s="46"/>
    </row>
    <row r="4" spans="2:11" s="53" customFormat="1" ht="20.25" customHeight="1" x14ac:dyDescent="0.4">
      <c r="B4" s="80"/>
      <c r="C4" s="46" t="s">
        <v>217</v>
      </c>
      <c r="D4" s="46"/>
      <c r="F4" s="401" t="s">
        <v>218</v>
      </c>
      <c r="G4" s="401"/>
      <c r="H4" s="401"/>
      <c r="I4" s="401"/>
      <c r="J4" s="401"/>
      <c r="K4" s="401"/>
    </row>
    <row r="5" spans="2:11" s="53" customFormat="1" ht="20.25" customHeight="1" x14ac:dyDescent="0.4">
      <c r="B5" s="81"/>
      <c r="C5" s="46" t="s">
        <v>219</v>
      </c>
      <c r="D5" s="46"/>
      <c r="F5" s="401"/>
      <c r="G5" s="401"/>
      <c r="H5" s="401"/>
      <c r="I5" s="401"/>
      <c r="J5" s="401"/>
      <c r="K5" s="401"/>
    </row>
    <row r="6" spans="2:11" s="48" customFormat="1" ht="20.25" customHeight="1" x14ac:dyDescent="0.4">
      <c r="B6" s="50" t="s">
        <v>203</v>
      </c>
      <c r="C6" s="46"/>
      <c r="D6" s="46"/>
      <c r="E6" s="49"/>
      <c r="F6" s="51"/>
    </row>
    <row r="7" spans="2:11" s="48" customFormat="1" ht="20.25" customHeight="1" x14ac:dyDescent="0.4">
      <c r="B7" s="47"/>
      <c r="C7" s="47"/>
      <c r="D7" s="46"/>
      <c r="E7" s="49"/>
      <c r="F7" s="51"/>
    </row>
    <row r="8" spans="2:11" s="48" customFormat="1" ht="20.25" customHeight="1" x14ac:dyDescent="0.4">
      <c r="B8" s="46" t="s">
        <v>90</v>
      </c>
      <c r="C8" s="47"/>
      <c r="D8" s="46"/>
      <c r="E8" s="49"/>
      <c r="F8" s="51"/>
    </row>
    <row r="9" spans="2:11" s="48" customFormat="1" ht="20.25" customHeight="1" x14ac:dyDescent="0.4">
      <c r="B9" s="47"/>
      <c r="C9" s="47"/>
      <c r="D9" s="46"/>
      <c r="E9" s="46"/>
      <c r="F9" s="46"/>
    </row>
    <row r="10" spans="2:11" s="48" customFormat="1" ht="20.25" customHeight="1" x14ac:dyDescent="0.4">
      <c r="B10" s="46" t="s">
        <v>252</v>
      </c>
      <c r="C10" s="47"/>
      <c r="D10" s="46"/>
      <c r="E10" s="46"/>
      <c r="F10" s="46"/>
    </row>
    <row r="11" spans="2:11" s="48" customFormat="1" ht="20.25" customHeight="1" x14ac:dyDescent="0.4">
      <c r="B11" s="46"/>
      <c r="C11" s="47"/>
      <c r="D11" s="46"/>
    </row>
    <row r="12" spans="2:11" s="48" customFormat="1" ht="20.25" customHeight="1" x14ac:dyDescent="0.4">
      <c r="B12" s="46" t="s">
        <v>261</v>
      </c>
      <c r="C12" s="47"/>
      <c r="D12" s="46"/>
    </row>
    <row r="13" spans="2:11" s="48" customFormat="1" ht="20.25" customHeight="1" x14ac:dyDescent="0.4">
      <c r="B13" s="46"/>
      <c r="C13" s="47"/>
      <c r="D13" s="46"/>
    </row>
    <row r="14" spans="2:11" s="48" customFormat="1" ht="20.25" customHeight="1" x14ac:dyDescent="0.4">
      <c r="B14" s="46" t="s">
        <v>253</v>
      </c>
      <c r="C14" s="47"/>
      <c r="D14" s="46"/>
    </row>
    <row r="15" spans="2:11" s="48" customFormat="1" ht="20.25" customHeight="1" x14ac:dyDescent="0.4">
      <c r="B15" s="46"/>
      <c r="C15" s="47"/>
      <c r="D15" s="46"/>
    </row>
    <row r="16" spans="2:11" s="48" customFormat="1" ht="20.25" customHeight="1" x14ac:dyDescent="0.4">
      <c r="B16" s="46" t="s">
        <v>289</v>
      </c>
      <c r="C16" s="47"/>
      <c r="D16" s="46"/>
    </row>
    <row r="17" spans="2:6" s="48" customFormat="1" ht="20.25" customHeight="1" x14ac:dyDescent="0.4">
      <c r="B17" s="46" t="s">
        <v>288</v>
      </c>
      <c r="C17" s="47"/>
      <c r="D17" s="46"/>
    </row>
    <row r="18" spans="2:6" s="48" customFormat="1" ht="20.25" customHeight="1" x14ac:dyDescent="0.4">
      <c r="B18" s="46"/>
      <c r="C18" s="47"/>
      <c r="D18" s="46"/>
    </row>
    <row r="19" spans="2:6" s="48" customFormat="1" ht="17.25" customHeight="1" x14ac:dyDescent="0.4">
      <c r="B19" s="46" t="s">
        <v>290</v>
      </c>
      <c r="C19" s="46"/>
      <c r="D19" s="46"/>
    </row>
    <row r="20" spans="2:6" s="48" customFormat="1" ht="17.25" customHeight="1" x14ac:dyDescent="0.4">
      <c r="B20" s="46" t="s">
        <v>312</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99</v>
      </c>
    </row>
    <row r="25" spans="2:6" s="48" customFormat="1" ht="17.25" customHeight="1" x14ac:dyDescent="0.4">
      <c r="B25" s="46"/>
      <c r="C25" s="22">
        <v>3</v>
      </c>
      <c r="D25" s="52" t="s">
        <v>100</v>
      </c>
    </row>
    <row r="26" spans="2:6" s="48" customFormat="1" ht="17.25" customHeight="1" x14ac:dyDescent="0.4">
      <c r="B26" s="46"/>
      <c r="C26" s="22">
        <v>4</v>
      </c>
      <c r="D26" s="52" t="s">
        <v>101</v>
      </c>
    </row>
    <row r="27" spans="2:6" s="48" customFormat="1" ht="17.25" customHeight="1" x14ac:dyDescent="0.4">
      <c r="B27" s="46"/>
      <c r="C27" s="22">
        <v>5</v>
      </c>
      <c r="D27" s="52" t="s">
        <v>102</v>
      </c>
    </row>
    <row r="28" spans="2:6" s="48" customFormat="1" ht="17.25" customHeight="1" x14ac:dyDescent="0.4">
      <c r="B28" s="46"/>
      <c r="C28" s="22">
        <v>6</v>
      </c>
      <c r="D28" s="52" t="s">
        <v>103</v>
      </c>
    </row>
    <row r="29" spans="2:6" s="48" customFormat="1" ht="17.25" customHeight="1" x14ac:dyDescent="0.4">
      <c r="B29" s="46"/>
      <c r="C29" s="22">
        <v>7</v>
      </c>
      <c r="D29" s="52" t="s">
        <v>104</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291</v>
      </c>
      <c r="C32" s="46"/>
      <c r="D32" s="46"/>
      <c r="E32" s="53"/>
      <c r="F32" s="53"/>
    </row>
    <row r="33" spans="2:51" s="48" customFormat="1" ht="17.25" customHeight="1" x14ac:dyDescent="0.4">
      <c r="B33" s="46" t="s">
        <v>91</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92</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93</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94</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204</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95</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205</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292</v>
      </c>
      <c r="C45" s="46"/>
      <c r="D45" s="46"/>
    </row>
    <row r="46" spans="2:51" s="48" customFormat="1" ht="17.25" customHeight="1" x14ac:dyDescent="0.4">
      <c r="B46" s="46" t="s">
        <v>197</v>
      </c>
      <c r="C46" s="46"/>
      <c r="D46" s="46"/>
      <c r="AH46" s="21"/>
      <c r="AI46" s="21"/>
      <c r="AJ46" s="21"/>
      <c r="AK46" s="21"/>
      <c r="AL46" s="21"/>
      <c r="AM46" s="21"/>
      <c r="AN46" s="21"/>
      <c r="AO46" s="21"/>
      <c r="AP46" s="21"/>
      <c r="AQ46" s="21"/>
      <c r="AR46" s="21"/>
      <c r="AS46" s="21"/>
    </row>
    <row r="47" spans="2:51" s="48" customFormat="1" ht="17.25" customHeight="1" x14ac:dyDescent="0.4">
      <c r="B47" s="56" t="s">
        <v>198</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293</v>
      </c>
      <c r="C49" s="46"/>
    </row>
    <row r="50" spans="2:54" s="48" customFormat="1" ht="17.25" customHeight="1" x14ac:dyDescent="0.4">
      <c r="B50" s="46"/>
      <c r="C50" s="46"/>
    </row>
    <row r="51" spans="2:54" s="48" customFormat="1" ht="17.25" customHeight="1" x14ac:dyDescent="0.4">
      <c r="B51" s="46" t="s">
        <v>294</v>
      </c>
      <c r="C51" s="46"/>
    </row>
    <row r="52" spans="2:54" s="48" customFormat="1" ht="17.25" customHeight="1" x14ac:dyDescent="0.4">
      <c r="B52" s="46" t="s">
        <v>255</v>
      </c>
      <c r="C52" s="46"/>
    </row>
    <row r="53" spans="2:54" s="48" customFormat="1" ht="17.25" customHeight="1" x14ac:dyDescent="0.4">
      <c r="B53" s="46"/>
      <c r="C53" s="46"/>
    </row>
    <row r="54" spans="2:54" s="48" customFormat="1" ht="17.25" customHeight="1" x14ac:dyDescent="0.4">
      <c r="B54" s="46" t="s">
        <v>295</v>
      </c>
      <c r="C54" s="46"/>
    </row>
    <row r="55" spans="2:54" s="48" customFormat="1" ht="17.25" customHeight="1" x14ac:dyDescent="0.4">
      <c r="B55" s="46" t="s">
        <v>96</v>
      </c>
      <c r="C55" s="46"/>
    </row>
    <row r="56" spans="2:54" s="48" customFormat="1" ht="17.25" customHeight="1" x14ac:dyDescent="0.4">
      <c r="B56" s="46"/>
      <c r="C56" s="46"/>
    </row>
    <row r="57" spans="2:54" s="48" customFormat="1" ht="17.25" customHeight="1" x14ac:dyDescent="0.4">
      <c r="B57" s="46" t="s">
        <v>296</v>
      </c>
      <c r="C57" s="46"/>
      <c r="D57" s="46"/>
    </row>
    <row r="58" spans="2:54" s="48" customFormat="1" ht="17.25" customHeight="1" x14ac:dyDescent="0.4">
      <c r="B58" s="46"/>
      <c r="C58" s="46"/>
      <c r="D58" s="46"/>
    </row>
    <row r="59" spans="2:54" s="48" customFormat="1" ht="17.25" customHeight="1" x14ac:dyDescent="0.4">
      <c r="B59" s="53" t="s">
        <v>297</v>
      </c>
      <c r="C59" s="53"/>
      <c r="D59" s="46"/>
    </row>
    <row r="60" spans="2:54" s="48" customFormat="1" ht="17.25" customHeight="1" x14ac:dyDescent="0.4">
      <c r="B60" s="53" t="s">
        <v>97</v>
      </c>
      <c r="C60" s="53"/>
      <c r="D60" s="46"/>
    </row>
    <row r="61" spans="2:54" s="48" customFormat="1" ht="17.25" customHeight="1" x14ac:dyDescent="0.4">
      <c r="B61" s="53" t="s">
        <v>256</v>
      </c>
    </row>
    <row r="62" spans="2:54" s="48" customFormat="1" ht="17.25" customHeight="1" x14ac:dyDescent="0.4">
      <c r="B62" s="53"/>
    </row>
    <row r="63" spans="2:54" s="48" customFormat="1" ht="17.25" customHeight="1" x14ac:dyDescent="0.4">
      <c r="B63" s="53" t="s">
        <v>298</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257</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258</v>
      </c>
    </row>
    <row r="66" spans="2:2" ht="18.75" customHeight="1" x14ac:dyDescent="0.4">
      <c r="B66" s="209" t="s">
        <v>259</v>
      </c>
    </row>
    <row r="67" spans="2:2" ht="18.75" customHeight="1" x14ac:dyDescent="0.4">
      <c r="B67" s="210" t="s">
        <v>260</v>
      </c>
    </row>
    <row r="68" spans="2:2" ht="18.75" customHeight="1" x14ac:dyDescent="0.4">
      <c r="B68" s="209" t="s">
        <v>315</v>
      </c>
    </row>
    <row r="69" spans="2:2" ht="18.75" customHeight="1" x14ac:dyDescent="0.4">
      <c r="B69" s="209" t="s">
        <v>316</v>
      </c>
    </row>
    <row r="70" spans="2:2" ht="18.75" customHeight="1" x14ac:dyDescent="0.4">
      <c r="B70" s="209" t="s">
        <v>317</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31496062992125984" right="0.31496062992125984" top="0.74803149606299213" bottom="0" header="0.31496062992125984" footer="0.31496062992125984"/>
  <pageSetup paperSize="9" scale="4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89</v>
      </c>
      <c r="D1" s="46"/>
      <c r="E1" s="46"/>
      <c r="F1" s="46"/>
    </row>
    <row r="2" spans="2:11" s="48" customFormat="1" ht="20.25" customHeight="1" x14ac:dyDescent="0.4">
      <c r="B2" s="47" t="s">
        <v>214</v>
      </c>
      <c r="C2" s="47"/>
      <c r="D2" s="46"/>
      <c r="E2" s="46"/>
      <c r="F2" s="46"/>
    </row>
    <row r="3" spans="2:11" s="48" customFormat="1" ht="20.25" customHeight="1" x14ac:dyDescent="0.4">
      <c r="B3" s="47"/>
      <c r="C3" s="47"/>
      <c r="D3" s="46"/>
      <c r="E3" s="46"/>
      <c r="F3" s="46"/>
    </row>
    <row r="4" spans="2:11" s="53" customFormat="1" ht="20.25" customHeight="1" x14ac:dyDescent="0.4">
      <c r="B4" s="80"/>
      <c r="C4" s="46" t="s">
        <v>217</v>
      </c>
      <c r="D4" s="46"/>
      <c r="F4" s="401" t="s">
        <v>218</v>
      </c>
      <c r="G4" s="401"/>
      <c r="H4" s="401"/>
      <c r="I4" s="401"/>
      <c r="J4" s="401"/>
      <c r="K4" s="401"/>
    </row>
    <row r="5" spans="2:11" s="53" customFormat="1" ht="20.25" customHeight="1" x14ac:dyDescent="0.4">
      <c r="B5" s="81"/>
      <c r="C5" s="46" t="s">
        <v>219</v>
      </c>
      <c r="D5" s="46"/>
      <c r="F5" s="401"/>
      <c r="G5" s="401"/>
      <c r="H5" s="401"/>
      <c r="I5" s="401"/>
      <c r="J5" s="401"/>
      <c r="K5" s="401"/>
    </row>
    <row r="6" spans="2:11" s="48" customFormat="1" ht="20.25" customHeight="1" x14ac:dyDescent="0.4">
      <c r="B6" s="50" t="s">
        <v>203</v>
      </c>
      <c r="C6" s="46"/>
      <c r="D6" s="46"/>
      <c r="E6" s="49"/>
      <c r="F6" s="51"/>
    </row>
    <row r="7" spans="2:11" s="48" customFormat="1" ht="20.25" customHeight="1" x14ac:dyDescent="0.4">
      <c r="B7" s="47"/>
      <c r="C7" s="47"/>
      <c r="D7" s="46"/>
      <c r="E7" s="49"/>
      <c r="F7" s="51"/>
    </row>
    <row r="8" spans="2:11" s="48" customFormat="1" ht="20.25" customHeight="1" x14ac:dyDescent="0.4">
      <c r="B8" s="46" t="s">
        <v>90</v>
      </c>
      <c r="C8" s="47"/>
      <c r="D8" s="46"/>
      <c r="E8" s="49"/>
      <c r="F8" s="51"/>
    </row>
    <row r="9" spans="2:11" s="48" customFormat="1" ht="20.25" customHeight="1" x14ac:dyDescent="0.4">
      <c r="B9" s="47"/>
      <c r="C9" s="47"/>
      <c r="D9" s="46"/>
      <c r="E9" s="46"/>
      <c r="F9" s="46"/>
    </row>
    <row r="10" spans="2:11" s="48" customFormat="1" ht="20.25" customHeight="1" x14ac:dyDescent="0.4">
      <c r="B10" s="46" t="s">
        <v>252</v>
      </c>
      <c r="C10" s="47"/>
      <c r="D10" s="46"/>
      <c r="E10" s="46"/>
      <c r="F10" s="46"/>
    </row>
    <row r="11" spans="2:11" s="48" customFormat="1" ht="20.25" customHeight="1" x14ac:dyDescent="0.4">
      <c r="B11" s="46"/>
      <c r="C11" s="47"/>
      <c r="D11" s="46"/>
    </row>
    <row r="12" spans="2:11" s="48" customFormat="1" ht="20.25" customHeight="1" x14ac:dyDescent="0.4">
      <c r="B12" s="46" t="s">
        <v>261</v>
      </c>
      <c r="C12" s="47"/>
      <c r="D12" s="46"/>
    </row>
    <row r="13" spans="2:11" s="48" customFormat="1" ht="20.25" customHeight="1" x14ac:dyDescent="0.4">
      <c r="B13" s="46"/>
      <c r="C13" s="47"/>
      <c r="D13" s="46"/>
    </row>
    <row r="14" spans="2:11" s="48" customFormat="1" ht="20.25" customHeight="1" x14ac:dyDescent="0.4">
      <c r="B14" s="46" t="s">
        <v>253</v>
      </c>
      <c r="C14" s="47"/>
      <c r="D14" s="46"/>
    </row>
    <row r="15" spans="2:11" s="48" customFormat="1" ht="20.25" customHeight="1" x14ac:dyDescent="0.4">
      <c r="B15" s="46"/>
      <c r="C15" s="47"/>
      <c r="D15" s="46"/>
    </row>
    <row r="16" spans="2:11" s="48" customFormat="1" ht="20.25" customHeight="1" x14ac:dyDescent="0.4">
      <c r="B16" s="46" t="s">
        <v>289</v>
      </c>
      <c r="C16" s="47"/>
      <c r="D16" s="46"/>
    </row>
    <row r="17" spans="2:4" s="48" customFormat="1" ht="20.25" customHeight="1" x14ac:dyDescent="0.4">
      <c r="B17" s="46" t="s">
        <v>288</v>
      </c>
      <c r="C17" s="47"/>
      <c r="D17" s="46"/>
    </row>
    <row r="18" spans="2:4" s="48" customFormat="1" ht="20.25" customHeight="1" x14ac:dyDescent="0.4">
      <c r="B18" s="46"/>
      <c r="C18" s="47"/>
      <c r="D18" s="46"/>
    </row>
    <row r="19" spans="2:4" s="48" customFormat="1" ht="20.25" customHeight="1" x14ac:dyDescent="0.4">
      <c r="B19" s="46" t="s">
        <v>299</v>
      </c>
      <c r="C19" s="47"/>
      <c r="D19" s="46"/>
    </row>
    <row r="20" spans="2:4" s="48" customFormat="1" ht="20.25" customHeight="1" x14ac:dyDescent="0.4">
      <c r="B20" s="46" t="s">
        <v>192</v>
      </c>
      <c r="C20" s="47"/>
      <c r="D20" s="46"/>
    </row>
    <row r="21" spans="2:4" s="48" customFormat="1" ht="20.25" customHeight="1" x14ac:dyDescent="0.4">
      <c r="B21" s="46" t="s">
        <v>193</v>
      </c>
      <c r="C21" s="47"/>
      <c r="D21" s="46"/>
    </row>
    <row r="22" spans="2:4" s="48" customFormat="1" ht="20.25" customHeight="1" x14ac:dyDescent="0.4">
      <c r="B22" s="46"/>
      <c r="C22" s="47"/>
      <c r="D22" s="46"/>
    </row>
    <row r="23" spans="2:4" s="48" customFormat="1" ht="20.25" customHeight="1" x14ac:dyDescent="0.4">
      <c r="B23" s="46" t="s">
        <v>300</v>
      </c>
      <c r="C23" s="47"/>
      <c r="D23" s="46"/>
    </row>
    <row r="24" spans="2:4" s="48" customFormat="1" ht="20.25" customHeight="1" x14ac:dyDescent="0.4">
      <c r="B24" s="46" t="s">
        <v>194</v>
      </c>
      <c r="C24" s="47"/>
      <c r="D24" s="46"/>
    </row>
    <row r="25" spans="2:4" s="48" customFormat="1" ht="20.25" customHeight="1" x14ac:dyDescent="0.4">
      <c r="B25" s="46" t="s">
        <v>195</v>
      </c>
      <c r="C25" s="47"/>
      <c r="D25" s="46"/>
    </row>
    <row r="26" spans="2:4" s="48" customFormat="1" ht="20.25" customHeight="1" x14ac:dyDescent="0.4">
      <c r="B26" s="46" t="s">
        <v>196</v>
      </c>
      <c r="C26" s="47"/>
      <c r="D26" s="46"/>
    </row>
    <row r="27" spans="2:4" s="48" customFormat="1" ht="20.25" customHeight="1" x14ac:dyDescent="0.4">
      <c r="B27" s="46"/>
      <c r="C27" s="46"/>
      <c r="D27" s="46"/>
    </row>
    <row r="28" spans="2:4" s="48" customFormat="1" ht="17.25" customHeight="1" x14ac:dyDescent="0.4">
      <c r="B28" s="46" t="s">
        <v>301</v>
      </c>
      <c r="C28" s="46"/>
      <c r="D28" s="46"/>
    </row>
    <row r="29" spans="2:4" s="48" customFormat="1" ht="17.25" customHeight="1" x14ac:dyDescent="0.4">
      <c r="B29" s="46" t="s">
        <v>191</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99</v>
      </c>
    </row>
    <row r="34" spans="2:25" s="48" customFormat="1" ht="17.25" customHeight="1" x14ac:dyDescent="0.4">
      <c r="B34" s="46"/>
      <c r="C34" s="22">
        <v>3</v>
      </c>
      <c r="D34" s="52" t="s">
        <v>100</v>
      </c>
    </row>
    <row r="35" spans="2:25" s="48" customFormat="1" ht="17.25" customHeight="1" x14ac:dyDescent="0.4">
      <c r="B35" s="46"/>
      <c r="C35" s="22">
        <v>4</v>
      </c>
      <c r="D35" s="52" t="s">
        <v>101</v>
      </c>
    </row>
    <row r="36" spans="2:25" s="48" customFormat="1" ht="17.25" customHeight="1" x14ac:dyDescent="0.4">
      <c r="B36" s="46"/>
      <c r="C36" s="22">
        <v>5</v>
      </c>
      <c r="D36" s="52" t="s">
        <v>102</v>
      </c>
    </row>
    <row r="37" spans="2:25" s="48" customFormat="1" ht="17.25" customHeight="1" x14ac:dyDescent="0.4">
      <c r="B37" s="46"/>
      <c r="C37" s="22">
        <v>6</v>
      </c>
      <c r="D37" s="52" t="s">
        <v>103</v>
      </c>
    </row>
    <row r="38" spans="2:25" s="48" customFormat="1" ht="17.25" customHeight="1" x14ac:dyDescent="0.4">
      <c r="B38" s="46"/>
      <c r="C38" s="22">
        <v>7</v>
      </c>
      <c r="D38" s="52" t="s">
        <v>104</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302</v>
      </c>
      <c r="C41" s="46"/>
      <c r="D41" s="46"/>
      <c r="E41" s="53"/>
      <c r="F41" s="53"/>
    </row>
    <row r="42" spans="2:25" s="48" customFormat="1" ht="17.25" customHeight="1" x14ac:dyDescent="0.4">
      <c r="B42" s="46" t="s">
        <v>91</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92</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93</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94</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204</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95</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205</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303</v>
      </c>
      <c r="C54" s="46"/>
      <c r="D54" s="46"/>
    </row>
    <row r="55" spans="2:51" s="48" customFormat="1" ht="17.25" customHeight="1" x14ac:dyDescent="0.4">
      <c r="B55" s="46" t="s">
        <v>197</v>
      </c>
      <c r="C55" s="46"/>
      <c r="D55" s="46"/>
      <c r="AH55" s="21"/>
      <c r="AI55" s="21"/>
      <c r="AJ55" s="21"/>
      <c r="AK55" s="21"/>
      <c r="AL55" s="21"/>
      <c r="AM55" s="21"/>
      <c r="AN55" s="21"/>
      <c r="AO55" s="21"/>
      <c r="AP55" s="21"/>
      <c r="AQ55" s="21"/>
      <c r="AR55" s="21"/>
      <c r="AS55" s="21"/>
    </row>
    <row r="56" spans="2:51" s="48" customFormat="1" ht="17.25" customHeight="1" x14ac:dyDescent="0.4">
      <c r="B56" s="56" t="s">
        <v>198</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199</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304</v>
      </c>
      <c r="C59" s="46"/>
    </row>
    <row r="60" spans="2:51" s="48" customFormat="1" ht="17.25" customHeight="1" x14ac:dyDescent="0.4">
      <c r="B60" s="46"/>
      <c r="C60" s="46"/>
    </row>
    <row r="61" spans="2:51" s="48" customFormat="1" ht="17.25" customHeight="1" x14ac:dyDescent="0.4">
      <c r="B61" s="46" t="s">
        <v>305</v>
      </c>
      <c r="C61" s="46"/>
    </row>
    <row r="62" spans="2:51" s="48" customFormat="1" ht="17.25" customHeight="1" x14ac:dyDescent="0.4">
      <c r="B62" s="46" t="s">
        <v>255</v>
      </c>
      <c r="C62" s="46"/>
    </row>
    <row r="63" spans="2:51" s="48" customFormat="1" ht="17.25" customHeight="1" x14ac:dyDescent="0.4">
      <c r="B63" s="46"/>
      <c r="C63" s="46"/>
    </row>
    <row r="64" spans="2:51" s="48" customFormat="1" ht="17.25" customHeight="1" x14ac:dyDescent="0.4">
      <c r="B64" s="46" t="s">
        <v>306</v>
      </c>
      <c r="C64" s="46"/>
    </row>
    <row r="65" spans="2:54" s="48" customFormat="1" ht="17.25" customHeight="1" x14ac:dyDescent="0.4">
      <c r="B65" s="46" t="s">
        <v>96</v>
      </c>
      <c r="C65" s="46"/>
    </row>
    <row r="66" spans="2:54" s="48" customFormat="1" ht="17.25" customHeight="1" x14ac:dyDescent="0.4">
      <c r="B66" s="46"/>
      <c r="C66" s="46"/>
    </row>
    <row r="67" spans="2:54" s="48" customFormat="1" ht="17.25" customHeight="1" x14ac:dyDescent="0.4">
      <c r="B67" s="46" t="s">
        <v>307</v>
      </c>
      <c r="C67" s="46"/>
      <c r="D67" s="46"/>
    </row>
    <row r="68" spans="2:54" s="48" customFormat="1" ht="17.25" customHeight="1" x14ac:dyDescent="0.4">
      <c r="B68" s="46"/>
      <c r="C68" s="46"/>
      <c r="D68" s="46"/>
    </row>
    <row r="69" spans="2:54" s="48" customFormat="1" ht="17.25" customHeight="1" x14ac:dyDescent="0.4">
      <c r="B69" s="53" t="s">
        <v>308</v>
      </c>
      <c r="C69" s="53"/>
      <c r="D69" s="46"/>
    </row>
    <row r="70" spans="2:54" s="48" customFormat="1" ht="17.25" customHeight="1" x14ac:dyDescent="0.4">
      <c r="B70" s="53" t="s">
        <v>97</v>
      </c>
      <c r="C70" s="53"/>
      <c r="D70" s="46"/>
    </row>
    <row r="71" spans="2:54" s="48" customFormat="1" ht="17.25" customHeight="1" x14ac:dyDescent="0.4">
      <c r="B71" s="53" t="s">
        <v>256</v>
      </c>
    </row>
    <row r="72" spans="2:54" s="48" customFormat="1" ht="17.25" customHeight="1" x14ac:dyDescent="0.4">
      <c r="B72" s="53"/>
    </row>
    <row r="73" spans="2:54" s="48" customFormat="1" ht="17.25" customHeight="1" x14ac:dyDescent="0.4">
      <c r="B73" s="53" t="s">
        <v>309</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257</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258</v>
      </c>
    </row>
    <row r="76" spans="2:54" ht="18.75" customHeight="1" x14ac:dyDescent="0.4">
      <c r="B76" s="209" t="s">
        <v>259</v>
      </c>
    </row>
    <row r="77" spans="2:54" ht="18.75" customHeight="1" x14ac:dyDescent="0.4">
      <c r="B77" s="210" t="s">
        <v>260</v>
      </c>
    </row>
    <row r="78" spans="2:54" ht="18.75" customHeight="1" x14ac:dyDescent="0.4">
      <c r="B78" s="209" t="s">
        <v>315</v>
      </c>
    </row>
    <row r="79" spans="2:54" ht="18.75" customHeight="1" x14ac:dyDescent="0.4">
      <c r="B79" s="209" t="s">
        <v>316</v>
      </c>
    </row>
    <row r="80" spans="2:54" ht="18.75" customHeight="1" x14ac:dyDescent="0.4">
      <c r="B80" s="209" t="s">
        <v>317</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 top="0.35433070866141736" bottom="0" header="0.31496062992125984" footer="0.31496062992125984"/>
  <pageSetup paperSize="9" scale="4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1"/>
  <sheetViews>
    <sheetView tabSelected="1" topLeftCell="A12" workbookViewId="0">
      <selection activeCell="D45" sqref="D4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7">
        <v>1</v>
      </c>
      <c r="C4" s="78" t="s">
        <v>156</v>
      </c>
      <c r="D4" s="21"/>
    </row>
    <row r="5" spans="2:4" x14ac:dyDescent="0.4">
      <c r="B5" s="77">
        <v>2</v>
      </c>
      <c r="C5" s="78" t="s">
        <v>157</v>
      </c>
      <c r="D5" s="21"/>
    </row>
    <row r="6" spans="2:4" x14ac:dyDescent="0.4">
      <c r="B6" s="77">
        <v>3</v>
      </c>
      <c r="C6" s="78" t="s">
        <v>215</v>
      </c>
      <c r="D6" s="21"/>
    </row>
    <row r="7" spans="2:4" x14ac:dyDescent="0.4">
      <c r="B7" s="77">
        <v>4</v>
      </c>
      <c r="C7" s="78" t="s">
        <v>216</v>
      </c>
      <c r="D7" s="21"/>
    </row>
    <row r="8" spans="2:4" x14ac:dyDescent="0.4">
      <c r="B8" s="77">
        <v>5</v>
      </c>
      <c r="C8" s="78" t="s">
        <v>208</v>
      </c>
      <c r="D8" s="21"/>
    </row>
    <row r="9" spans="2:4" x14ac:dyDescent="0.4">
      <c r="B9" s="77">
        <v>6</v>
      </c>
      <c r="C9" s="78" t="s">
        <v>209</v>
      </c>
    </row>
    <row r="10" spans="2:4" x14ac:dyDescent="0.4">
      <c r="B10" s="77">
        <v>7</v>
      </c>
      <c r="C10" s="78" t="s">
        <v>210</v>
      </c>
      <c r="D10" s="21"/>
    </row>
    <row r="11" spans="2:4" x14ac:dyDescent="0.4">
      <c r="B11" s="77">
        <v>8</v>
      </c>
      <c r="C11" s="78" t="s">
        <v>211</v>
      </c>
      <c r="D11" s="21"/>
    </row>
    <row r="12" spans="2:4" x14ac:dyDescent="0.4">
      <c r="B12" s="77">
        <v>9</v>
      </c>
      <c r="C12" s="78" t="s">
        <v>212</v>
      </c>
      <c r="D12" s="21"/>
    </row>
    <row r="13" spans="2:4" x14ac:dyDescent="0.4">
      <c r="B13" s="77">
        <v>10</v>
      </c>
      <c r="C13" s="78" t="s">
        <v>213</v>
      </c>
      <c r="D13" s="21"/>
    </row>
    <row r="14" spans="2:4" x14ac:dyDescent="0.4">
      <c r="B14" s="82">
        <v>11</v>
      </c>
      <c r="C14" s="78" t="s">
        <v>223</v>
      </c>
      <c r="D14" s="21"/>
    </row>
    <row r="15" spans="2:4" x14ac:dyDescent="0.4">
      <c r="B15" s="82">
        <v>12</v>
      </c>
      <c r="C15" s="78" t="s">
        <v>251</v>
      </c>
      <c r="D15" s="21"/>
    </row>
    <row r="16" spans="2:4" x14ac:dyDescent="0.4">
      <c r="B16" s="82">
        <v>13</v>
      </c>
      <c r="C16" s="78" t="s">
        <v>251</v>
      </c>
      <c r="D16" s="21"/>
    </row>
    <row r="17" spans="2:12" x14ac:dyDescent="0.4">
      <c r="B17" s="82">
        <v>14</v>
      </c>
      <c r="C17" s="78" t="s">
        <v>251</v>
      </c>
      <c r="D17" s="21"/>
    </row>
    <row r="19" spans="2:12" x14ac:dyDescent="0.4">
      <c r="B19" s="21" t="s">
        <v>84</v>
      </c>
    </row>
    <row r="20" spans="2:12" ht="19.5" thickBot="1" x14ac:dyDescent="0.45"/>
    <row r="21" spans="2:12" ht="20.25" thickBot="1" x14ac:dyDescent="0.45">
      <c r="B21" s="23" t="s">
        <v>72</v>
      </c>
      <c r="C21" s="24" t="s">
        <v>70</v>
      </c>
      <c r="D21" s="25" t="s">
        <v>99</v>
      </c>
      <c r="E21" s="25" t="s">
        <v>100</v>
      </c>
      <c r="F21" s="25" t="s">
        <v>101</v>
      </c>
      <c r="G21" s="25" t="s">
        <v>102</v>
      </c>
      <c r="H21" s="61" t="s">
        <v>103</v>
      </c>
      <c r="I21" s="61" t="s">
        <v>104</v>
      </c>
      <c r="J21" s="61" t="s">
        <v>105</v>
      </c>
      <c r="K21" s="61" t="s">
        <v>251</v>
      </c>
      <c r="L21" s="62" t="s">
        <v>251</v>
      </c>
    </row>
    <row r="22" spans="2:12" ht="19.5" x14ac:dyDescent="0.4">
      <c r="B22" s="402" t="s">
        <v>73</v>
      </c>
      <c r="C22" s="26" t="s">
        <v>106</v>
      </c>
      <c r="D22" s="27" t="s">
        <v>99</v>
      </c>
      <c r="E22" s="27" t="s">
        <v>106</v>
      </c>
      <c r="F22" s="27" t="s">
        <v>110</v>
      </c>
      <c r="G22" s="27" t="s">
        <v>112</v>
      </c>
      <c r="H22" s="63" t="s">
        <v>113</v>
      </c>
      <c r="I22" s="63" t="s">
        <v>114</v>
      </c>
      <c r="J22" s="63" t="s">
        <v>105</v>
      </c>
      <c r="K22" s="63"/>
      <c r="L22" s="64"/>
    </row>
    <row r="23" spans="2:12" ht="19.5" x14ac:dyDescent="0.4">
      <c r="B23" s="403"/>
      <c r="C23" s="28" t="s">
        <v>107</v>
      </c>
      <c r="D23" s="29" t="s">
        <v>251</v>
      </c>
      <c r="E23" s="29" t="s">
        <v>313</v>
      </c>
      <c r="F23" s="29" t="s">
        <v>111</v>
      </c>
      <c r="G23" s="29" t="s">
        <v>109</v>
      </c>
      <c r="H23" s="65" t="s">
        <v>103</v>
      </c>
      <c r="I23" s="65" t="s">
        <v>115</v>
      </c>
      <c r="J23" s="29" t="s">
        <v>251</v>
      </c>
      <c r="K23" s="65"/>
      <c r="L23" s="66"/>
    </row>
    <row r="24" spans="2:12" ht="19.5" x14ac:dyDescent="0.4">
      <c r="B24" s="403"/>
      <c r="C24" s="28" t="s">
        <v>108</v>
      </c>
      <c r="D24" s="29" t="s">
        <v>251</v>
      </c>
      <c r="E24" s="29" t="s">
        <v>314</v>
      </c>
      <c r="F24" s="29" t="s">
        <v>251</v>
      </c>
      <c r="G24" s="29" t="s">
        <v>251</v>
      </c>
      <c r="H24" s="29" t="s">
        <v>251</v>
      </c>
      <c r="I24" s="65" t="s">
        <v>116</v>
      </c>
      <c r="J24" s="29" t="s">
        <v>251</v>
      </c>
      <c r="K24" s="65"/>
      <c r="L24" s="66"/>
    </row>
    <row r="25" spans="2:12" ht="19.5" x14ac:dyDescent="0.4">
      <c r="B25" s="403"/>
      <c r="C25" s="28" t="s">
        <v>109</v>
      </c>
      <c r="D25" s="29" t="s">
        <v>251</v>
      </c>
      <c r="E25" s="29" t="s">
        <v>251</v>
      </c>
      <c r="F25" s="29" t="s">
        <v>251</v>
      </c>
      <c r="G25" s="29" t="s">
        <v>251</v>
      </c>
      <c r="H25" s="29" t="s">
        <v>251</v>
      </c>
      <c r="I25" s="65" t="s">
        <v>117</v>
      </c>
      <c r="J25" s="29" t="s">
        <v>251</v>
      </c>
      <c r="K25" s="65"/>
      <c r="L25" s="66"/>
    </row>
    <row r="26" spans="2:12" ht="19.5" x14ac:dyDescent="0.4">
      <c r="B26" s="403"/>
      <c r="C26" s="204" t="s">
        <v>109</v>
      </c>
      <c r="D26" s="29" t="s">
        <v>251</v>
      </c>
      <c r="E26" s="29" t="s">
        <v>251</v>
      </c>
      <c r="F26" s="29" t="s">
        <v>251</v>
      </c>
      <c r="G26" s="29" t="s">
        <v>251</v>
      </c>
      <c r="H26" s="29" t="s">
        <v>251</v>
      </c>
      <c r="I26" s="65" t="s">
        <v>111</v>
      </c>
      <c r="J26" s="29" t="s">
        <v>251</v>
      </c>
      <c r="K26" s="65"/>
      <c r="L26" s="66"/>
    </row>
    <row r="27" spans="2:12" ht="19.5" x14ac:dyDescent="0.4">
      <c r="B27" s="403"/>
      <c r="C27" s="204" t="s">
        <v>109</v>
      </c>
      <c r="D27" s="29" t="s">
        <v>251</v>
      </c>
      <c r="E27" s="29" t="s">
        <v>251</v>
      </c>
      <c r="F27" s="29" t="s">
        <v>251</v>
      </c>
      <c r="G27" s="29" t="s">
        <v>251</v>
      </c>
      <c r="H27" s="29" t="s">
        <v>251</v>
      </c>
      <c r="I27" s="65" t="s">
        <v>118</v>
      </c>
      <c r="J27" s="29" t="s">
        <v>251</v>
      </c>
      <c r="K27" s="65"/>
      <c r="L27" s="66"/>
    </row>
    <row r="28" spans="2:12" ht="19.5" x14ac:dyDescent="0.4">
      <c r="B28" s="403"/>
      <c r="C28" s="204" t="s">
        <v>109</v>
      </c>
      <c r="D28" s="29" t="s">
        <v>251</v>
      </c>
      <c r="E28" s="29" t="s">
        <v>251</v>
      </c>
      <c r="F28" s="29" t="s">
        <v>251</v>
      </c>
      <c r="G28" s="29" t="s">
        <v>251</v>
      </c>
      <c r="H28" s="29" t="s">
        <v>251</v>
      </c>
      <c r="I28" s="65" t="s">
        <v>119</v>
      </c>
      <c r="J28" s="29" t="s">
        <v>251</v>
      </c>
      <c r="K28" s="65"/>
      <c r="L28" s="66"/>
    </row>
    <row r="29" spans="2:12" ht="19.5" x14ac:dyDescent="0.4">
      <c r="B29" s="403"/>
      <c r="C29" s="204" t="s">
        <v>109</v>
      </c>
      <c r="D29" s="29" t="s">
        <v>251</v>
      </c>
      <c r="E29" s="29" t="s">
        <v>251</v>
      </c>
      <c r="F29" s="29" t="s">
        <v>251</v>
      </c>
      <c r="G29" s="29" t="s">
        <v>251</v>
      </c>
      <c r="H29" s="29" t="s">
        <v>251</v>
      </c>
      <c r="I29" s="65" t="s">
        <v>120</v>
      </c>
      <c r="J29" s="29" t="s">
        <v>251</v>
      </c>
      <c r="K29" s="65"/>
      <c r="L29" s="66"/>
    </row>
    <row r="30" spans="2:12" ht="19.5" x14ac:dyDescent="0.4">
      <c r="B30" s="403"/>
      <c r="C30" s="204" t="s">
        <v>109</v>
      </c>
      <c r="D30" s="29" t="s">
        <v>251</v>
      </c>
      <c r="E30" s="29" t="s">
        <v>251</v>
      </c>
      <c r="F30" s="29" t="s">
        <v>251</v>
      </c>
      <c r="G30" s="29" t="s">
        <v>251</v>
      </c>
      <c r="H30" s="29" t="s">
        <v>251</v>
      </c>
      <c r="I30" s="65" t="s">
        <v>121</v>
      </c>
      <c r="J30" s="29" t="s">
        <v>251</v>
      </c>
      <c r="K30" s="65"/>
      <c r="L30" s="66"/>
    </row>
    <row r="31" spans="2:12" ht="20.25" thickBot="1" x14ac:dyDescent="0.45">
      <c r="B31" s="404"/>
      <c r="C31" s="205" t="s">
        <v>109</v>
      </c>
      <c r="D31" s="206" t="s">
        <v>251</v>
      </c>
      <c r="E31" s="206" t="s">
        <v>251</v>
      </c>
      <c r="F31" s="206" t="s">
        <v>251</v>
      </c>
      <c r="G31" s="206" t="s">
        <v>251</v>
      </c>
      <c r="H31" s="206" t="s">
        <v>251</v>
      </c>
      <c r="I31" s="206" t="s">
        <v>251</v>
      </c>
      <c r="J31" s="206" t="s">
        <v>251</v>
      </c>
      <c r="K31" s="67"/>
      <c r="L31" s="68"/>
    </row>
    <row r="35" spans="3:3" x14ac:dyDescent="0.4">
      <c r="C35" s="20" t="s">
        <v>74</v>
      </c>
    </row>
    <row r="36" spans="3:3" x14ac:dyDescent="0.4">
      <c r="C36" s="20" t="s">
        <v>222</v>
      </c>
    </row>
    <row r="37" spans="3:3" x14ac:dyDescent="0.4">
      <c r="C37" s="20" t="s">
        <v>75</v>
      </c>
    </row>
    <row r="38" spans="3:3" x14ac:dyDescent="0.4">
      <c r="C38" s="20" t="s">
        <v>122</v>
      </c>
    </row>
    <row r="39" spans="3:3" x14ac:dyDescent="0.4">
      <c r="C39" s="20" t="s">
        <v>123</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6" spans="3:3" x14ac:dyDescent="0.4">
      <c r="C46" s="20" t="s">
        <v>323</v>
      </c>
    </row>
    <row r="47" spans="3:3" x14ac:dyDescent="0.4">
      <c r="C47" s="20" t="s">
        <v>76</v>
      </c>
    </row>
    <row r="48" spans="3:3" x14ac:dyDescent="0.4">
      <c r="C48" s="20" t="s">
        <v>77</v>
      </c>
    </row>
    <row r="49" spans="3:3" x14ac:dyDescent="0.4">
      <c r="C49" s="20" t="s">
        <v>78</v>
      </c>
    </row>
    <row r="50" spans="3:3" x14ac:dyDescent="0.4">
      <c r="C50" s="20" t="s">
        <v>79</v>
      </c>
    </row>
    <row r="51" spans="3:3" x14ac:dyDescent="0.4">
      <c r="C51" s="20" t="s">
        <v>80</v>
      </c>
    </row>
  </sheetData>
  <mergeCells count="1">
    <mergeCell ref="B22:B31"/>
  </mergeCells>
  <phoneticPr fontId="2"/>
  <pageMargins left="0.70866141732283472" right="0" top="0.74803149606299213" bottom="0.15748031496062992" header="0.31496062992125984" footer="0.31496062992125984"/>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2021-09-11T02:24:31Z</cp:lastPrinted>
  <dcterms:created xsi:type="dcterms:W3CDTF">2020-01-28T01:12:50Z</dcterms:created>
  <dcterms:modified xsi:type="dcterms:W3CDTF">2021-09-11T02:26:47Z</dcterms:modified>
</cp:coreProperties>
</file>