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1">売上高増加見込額算定表!$A$1:$P$26</definedName>
    <definedName name="_xlnm.Print_Area" localSheetId="2">売上原価減少見込額算定表!$A$1:$Q$40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<sst xmlns="http://schemas.openxmlformats.org/spreadsheetml/2006/main" xmlns:r="http://schemas.openxmlformats.org/officeDocument/2006/relationships" count="80" uniqueCount="80">
  <si>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既存設備における仕損費発生額</t>
    <rPh sb="0" eb="2">
      <t>キソン</t>
    </rPh>
    <rPh sb="2" eb="4">
      <t>セツビ</t>
    </rPh>
    <phoneticPr fontId="1"/>
  </si>
  <si>
    <t>千円</t>
    <rPh sb="0" eb="2">
      <t>センエン</t>
    </rPh>
    <phoneticPr fontId="1"/>
  </si>
  <si>
    <t>完成品数量（導入前）</t>
    <rPh sb="0" eb="3">
      <t>カンセイヒン</t>
    </rPh>
    <rPh sb="3" eb="5">
      <t>スウリョウ</t>
    </rPh>
    <rPh sb="6" eb="9">
      <t>ドウニュウマエ</t>
    </rPh>
    <phoneticPr fontId="1"/>
  </si>
  <si>
    <t>①</t>
  </si>
  <si>
    <t>仕損品</t>
    <rPh sb="0" eb="2">
      <t>シソン</t>
    </rPh>
    <rPh sb="2" eb="3">
      <t>ヒン</t>
    </rPh>
    <phoneticPr fontId="1"/>
  </si>
  <si>
    <t>平均販売単価</t>
    <rPh sb="0" eb="2">
      <t>ヘイキン</t>
    </rPh>
    <rPh sb="2" eb="4">
      <t>ハンバイ</t>
    </rPh>
    <rPh sb="4" eb="6">
      <t>タンカ</t>
    </rPh>
    <phoneticPr fontId="1"/>
  </si>
  <si>
    <t>期末在庫数量</t>
    <rPh sb="0" eb="2">
      <t>キマツ</t>
    </rPh>
    <rPh sb="2" eb="4">
      <t>ザイコ</t>
    </rPh>
    <rPh sb="4" eb="6">
      <t>スウリョウ</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</si>
  <si>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</si>
  <si>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②</t>
  </si>
  <si>
    <t>③</t>
  </si>
  <si>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</si>
  <si>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</si>
  <si>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既存設備による販売実績</t>
    <rPh sb="0" eb="2">
      <t>キソン</t>
    </rPh>
    <rPh sb="2" eb="4">
      <t>セツビ</t>
    </rPh>
    <rPh sb="7" eb="9">
      <t>ハンバイ</t>
    </rPh>
    <rPh sb="9" eb="11">
      <t>ジッセキ</t>
    </rPh>
    <phoneticPr fontId="1"/>
  </si>
  <si>
    <t>投入量</t>
    <rPh sb="0" eb="3">
      <t>トウニュウリョウ</t>
    </rPh>
    <phoneticPr fontId="1"/>
  </si>
  <si>
    <t>期首在庫数量</t>
    <rPh sb="0" eb="2">
      <t>キシュ</t>
    </rPh>
    <rPh sb="2" eb="4">
      <t>ザイコ</t>
    </rPh>
    <rPh sb="4" eb="6">
      <t>スウリョウ</t>
    </rPh>
    <phoneticPr fontId="1"/>
  </si>
  <si>
    <t>※３</t>
  </si>
  <si>
    <t>Ｂ－Ａ</t>
  </si>
  <si>
    <t>正常品</t>
    <rPh sb="0" eb="2">
      <t>セイジョウ</t>
    </rPh>
    <rPh sb="2" eb="3">
      <t>ヒン</t>
    </rPh>
    <phoneticPr fontId="1"/>
  </si>
  <si>
    <t>トン</t>
  </si>
  <si>
    <t>c</t>
  </si>
  <si>
    <t>歩留り率</t>
    <rPh sb="0" eb="2">
      <t>ブド</t>
    </rPh>
    <rPh sb="3" eb="4">
      <t>リツ</t>
    </rPh>
    <phoneticPr fontId="1"/>
  </si>
  <si>
    <t>（合計）</t>
    <rPh sb="1" eb="3">
      <t>ゴウケイ</t>
    </rPh>
    <phoneticPr fontId="1"/>
  </si>
  <si>
    <t>④</t>
  </si>
  <si>
    <t>※１</t>
  </si>
  <si>
    <t>⑤</t>
  </si>
  <si>
    <t>販売数量</t>
    <rPh sb="0" eb="2">
      <t>ハンバイ</t>
    </rPh>
    <rPh sb="2" eb="4">
      <t>スウリョウ</t>
    </rPh>
    <phoneticPr fontId="1"/>
  </si>
  <si>
    <t>①新規設備への切り替えによる販売増加見込数量分の差額原価</t>
  </si>
  <si>
    <t>※5</t>
  </si>
  <si>
    <t>※２</t>
  </si>
  <si>
    <t>生産数量</t>
    <rPh sb="0" eb="2">
      <t>セイサン</t>
    </rPh>
    <rPh sb="2" eb="4">
      <t>スウリョウ</t>
    </rPh>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</si>
  <si>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</si>
  <si>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売上増加見込額算定表</t>
    <rPh sb="0" eb="2">
      <t>ウリア</t>
    </rPh>
    <rPh sb="2" eb="4">
      <t>ゾウカ</t>
    </rPh>
    <rPh sb="4" eb="6">
      <t>ミコミ</t>
    </rPh>
    <rPh sb="6" eb="7">
      <t>ガク</t>
    </rPh>
    <rPh sb="7" eb="9">
      <t>サンテイ</t>
    </rPh>
    <rPh sb="9" eb="10">
      <t>ソウヒョウ</t>
    </rPh>
    <phoneticPr fontId="1"/>
  </si>
  <si>
    <t>完成品数量は生産計画総括表より転記。</t>
    <rPh sb="15" eb="17">
      <t>テンキ</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</si>
  <si>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</si>
  <si>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</si>
  <si>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上記以外</t>
    <rPh sb="0" eb="2">
      <t>ジョウキ</t>
    </rPh>
    <rPh sb="2" eb="4">
      <t>イガイ</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</si>
  <si>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</si>
  <si>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※４</t>
  </si>
  <si>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</si>
  <si>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</si>
  <si>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生産計画総括表</t>
    <rPh sb="0" eb="2">
      <t>セイサン</t>
    </rPh>
    <rPh sb="2" eb="4">
      <t>ケイカク</t>
    </rPh>
    <rPh sb="4" eb="6">
      <t>ソウカツ</t>
    </rPh>
    <rPh sb="6" eb="7">
      <t>ヒョウ</t>
    </rPh>
    <phoneticPr fontId="1"/>
  </si>
  <si>
    <t>を想定している。</t>
    <rPh sb="1" eb="3">
      <t>ソウテイ</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</si>
  <si>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</si>
  <si>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新規設備による販売見込み</t>
    <rPh sb="0" eb="2">
      <t>シンキ</t>
    </rPh>
    <rPh sb="2" eb="4">
      <t>セツビ</t>
    </rPh>
    <rPh sb="7" eb="9">
      <t>ハンバイ</t>
    </rPh>
    <rPh sb="9" eb="11">
      <t>ミコ</t>
    </rPh>
    <phoneticPr fontId="1"/>
  </si>
  <si>
    <t>費目</t>
    <rPh sb="0" eb="2">
      <t>ヒモク</t>
    </rPh>
    <phoneticPr fontId="1"/>
  </si>
  <si>
    <t>高性能エンジン部品売上高</t>
    <rPh sb="0" eb="3">
      <t>コウセイノウ</t>
    </rPh>
    <rPh sb="7" eb="9">
      <t>ブヒン</t>
    </rPh>
    <rPh sb="9" eb="12">
      <t>ウリアゲダカ</t>
    </rPh>
    <phoneticPr fontId="1"/>
  </si>
  <si>
    <t>Ａ</t>
  </si>
  <si>
    <t>Ｂ</t>
  </si>
  <si>
    <t>本件設備投資による売上高増加見込額</t>
    <rPh sb="0" eb="2">
      <t>ホンケン</t>
    </rPh>
    <rPh sb="2" eb="4">
      <t>セツビ</t>
    </rPh>
    <rPh sb="4" eb="6">
      <t>トウシ</t>
    </rPh>
    <rPh sb="9" eb="12">
      <t>ウリアゲダカ</t>
    </rPh>
    <rPh sb="12" eb="14">
      <t>ゾウカ</t>
    </rPh>
    <rPh sb="14" eb="17">
      <t>ミコミガク</t>
    </rPh>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</si>
  <si>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</si>
  <si>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</si>
  <si>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</si>
  <si>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</si>
  <si>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</si>
  <si>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備考：</t>
    <rPh sb="0" eb="2">
      <t>ビコウ</t>
    </rPh>
    <phoneticPr fontId="1"/>
  </si>
  <si>
    <t>直近実績に基づく完成品原価内訳</t>
    <rPh sb="0" eb="1">
      <t>チョク</t>
    </rPh>
    <rPh sb="1" eb="2">
      <t>チカ</t>
    </rPh>
    <rPh sb="2" eb="4">
      <t>ジッセキ</t>
    </rPh>
    <rPh sb="5" eb="6">
      <t>モト</t>
    </rPh>
    <rPh sb="8" eb="11">
      <t>カンセイヒン</t>
    </rPh>
    <phoneticPr fontId="1"/>
  </si>
  <si>
    <t>合計</t>
    <rPh sb="0" eb="2">
      <t>ゴウケイ</t>
    </rPh>
    <phoneticPr fontId="1"/>
  </si>
  <si>
    <t>製品単位当たり直接材費用</t>
    <rPh sb="0" eb="2">
      <t>セイヒン</t>
    </rPh>
    <phoneticPr fontId="1"/>
  </si>
  <si>
    <t>a</t>
  </si>
  <si>
    <t>b</t>
  </si>
  <si>
    <t>a×b</t>
  </si>
  <si>
    <t>②仕損費発生額の減少見込み</t>
    <rPh sb="1" eb="3">
      <t>シソン</t>
    </rPh>
    <rPh sb="3" eb="4">
      <t>ヒ</t>
    </rPh>
    <rPh sb="4" eb="6">
      <t>ハッセイ</t>
    </rPh>
    <rPh sb="6" eb="7">
      <t>ガク</t>
    </rPh>
    <rPh sb="8" eb="10">
      <t>ゲンショウ</t>
    </rPh>
    <rPh sb="10" eb="12">
      <t>ミコ</t>
    </rPh>
    <phoneticPr fontId="1"/>
  </si>
  <si>
    <t>完成品数量（導入後）</t>
    <rPh sb="0" eb="3">
      <t>カンセイヒン</t>
    </rPh>
    <rPh sb="3" eb="5">
      <t>スウリョウ</t>
    </rPh>
    <rPh sb="6" eb="9">
      <t>ドウニュウゴ</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</si>
  <si>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</si>
  <si>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</si>
  <si>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d</t>
  </si>
  <si>
    <t>d-c</t>
  </si>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</sst>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0_ ;[Red]\-#,##0.0\ "/>
    <numFmt numFmtId="178" formatCode="#,##0.00_ "/>
    <numFmt numFmtId="179" formatCode="#,##0_ "/>
    <numFmt numFmtId="180" formatCode="#,##0_ ;[Red]\-#,##0\ "/>
  </numFmts>
  <fonts count="13">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1"/>
      <color theme="1"/>
      <name val="ＭＳ Ｐゴシック"/>
      <family val="3"/>
      <scheme val="minor"/>
    </font>
    <font>
      <sz val="12"/>
      <color theme="1"/>
      <name val="ＭＳ Ｐゴシック"/>
      <family val="3"/>
      <scheme val="minor"/>
    </font>
    <font>
      <b/>
      <u/>
      <sz val="14"/>
      <color theme="1"/>
      <name val="ＭＳ Ｐゴシック"/>
      <family val="3"/>
      <scheme val="minor"/>
    </font>
    <font>
      <sz val="10"/>
      <color theme="1"/>
      <name val="ＭＳ Ｐゴシック"/>
      <family val="3"/>
      <scheme val="minor"/>
    </font>
    <font>
      <sz val="16"/>
      <color theme="1"/>
      <name val="ＭＳ Ｐゴシック"/>
      <family val="3"/>
      <scheme val="minor"/>
    </font>
    <font>
      <b/>
      <sz val="12"/>
      <color theme="1"/>
      <name val="ＭＳ Ｐゴシック"/>
      <family val="3"/>
      <scheme val="minor"/>
    </font>
    <font>
      <b/>
      <sz val="11"/>
      <color theme="1"/>
      <name val="ＭＳ Ｐゴシック"/>
      <family val="3"/>
      <scheme val="minor"/>
    </font>
    <font>
      <u/>
      <sz val="14"/>
      <color theme="1"/>
      <name val="ＭＳ Ｐゴシック"/>
      <family val="3"/>
      <scheme val="minor"/>
    </font>
    <font>
      <b/>
      <u/>
      <sz val="10"/>
      <color theme="1"/>
      <name val="ＭＳ Ｐゴシック"/>
      <family val="3"/>
      <scheme val="minor"/>
    </font>
    <font>
      <sz val="8"/>
      <color theme="1"/>
      <name val="ＭＳ Ｐゴシック"/>
      <family val="3"/>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center" vertical="center"/>
    </xf>
    <xf numFmtId="38" fontId="0" fillId="0" borderId="0" xfId="1"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4" fillId="0" borderId="0" xfId="0" applyFont="1" applyAlignment="1">
      <alignment horizontal="left" vertical="center"/>
    </xf>
    <xf numFmtId="38" fontId="4" fillId="0" borderId="0" xfId="1" applyFont="1" applyAlignment="1">
      <alignment horizontal="right" vertical="center"/>
    </xf>
    <xf numFmtId="38" fontId="2" fillId="0" borderId="2" xfId="1" applyFont="1" applyBorder="1">
      <alignment vertical="center"/>
    </xf>
    <xf numFmtId="38" fontId="2" fillId="0" borderId="0" xfId="1" applyFont="1">
      <alignment vertical="center"/>
    </xf>
    <xf numFmtId="38" fontId="2" fillId="0" borderId="3" xfId="1" applyFont="1" applyBorder="1">
      <alignment vertical="center"/>
    </xf>
    <xf numFmtId="38" fontId="4" fillId="0" borderId="0" xfId="1" applyFont="1">
      <alignment vertical="center"/>
    </xf>
    <xf numFmtId="0" fontId="6" fillId="0" borderId="0" xfId="0" applyFont="1">
      <alignment vertical="center"/>
    </xf>
    <xf numFmtId="0" fontId="2" fillId="0" borderId="0" xfId="0" applyFont="1">
      <alignment vertical="center"/>
    </xf>
    <xf numFmtId="176" fontId="2" fillId="0" borderId="3" xfId="0" applyNumberFormat="1" applyFont="1" applyBorder="1">
      <alignment vertical="center"/>
    </xf>
    <xf numFmtId="176" fontId="2" fillId="0" borderId="0" xfId="0" applyNumberFormat="1"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left" vertical="center"/>
    </xf>
    <xf numFmtId="0" fontId="0" fillId="0" borderId="0" xfId="0">
      <alignment vertical="center"/>
    </xf>
    <xf numFmtId="177" fontId="2" fillId="0" borderId="3" xfId="1"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xf>
    <xf numFmtId="0" fontId="0" fillId="0" borderId="1" xfId="0" applyBorder="1" applyAlignment="1">
      <alignment horizontal="center" vertical="center"/>
    </xf>
    <xf numFmtId="0" fontId="4" fillId="0" borderId="0" xfId="0" applyFont="1" applyAlignment="1">
      <alignment vertical="center"/>
    </xf>
    <xf numFmtId="0" fontId="11" fillId="0" borderId="0" xfId="0" applyFont="1" applyAlignment="1">
      <alignment vertical="center"/>
    </xf>
    <xf numFmtId="38" fontId="2" fillId="0" borderId="0" xfId="1" applyFont="1" applyAlignment="1">
      <alignment horizontal="right" vertical="center"/>
    </xf>
    <xf numFmtId="0" fontId="2" fillId="0" borderId="0" xfId="0" applyFont="1" applyAlignment="1">
      <alignment vertical="center"/>
    </xf>
    <xf numFmtId="0" fontId="12" fillId="0" borderId="0" xfId="0" applyFont="1" applyAlignment="1">
      <alignment horizontal="left"/>
    </xf>
    <xf numFmtId="38" fontId="2" fillId="0" borderId="2" xfId="1" applyFont="1" applyBorder="1" applyAlignment="1">
      <alignment vertical="center"/>
    </xf>
    <xf numFmtId="38" fontId="2" fillId="0" borderId="0" xfId="1" applyFont="1" applyBorder="1" applyAlignment="1">
      <alignment vertical="center"/>
    </xf>
    <xf numFmtId="38" fontId="2" fillId="0" borderId="0" xfId="1" applyFont="1" applyAlignment="1">
      <alignment vertical="center"/>
    </xf>
    <xf numFmtId="178" fontId="2" fillId="0" borderId="2" xfId="0" applyNumberFormat="1" applyFont="1" applyBorder="1" applyAlignment="1">
      <alignment horizontal="right" vertical="center"/>
    </xf>
    <xf numFmtId="0" fontId="6" fillId="0" borderId="0" xfId="0" applyFont="1" applyAlignment="1"/>
    <xf numFmtId="0" fontId="0" fillId="0" borderId="0" xfId="0" applyAlignment="1">
      <alignment horizontal="right" vertical="center"/>
    </xf>
    <xf numFmtId="0" fontId="2" fillId="0" borderId="0" xfId="0" applyFont="1" applyAlignment="1"/>
    <xf numFmtId="179" fontId="2" fillId="0" borderId="2" xfId="0" applyNumberFormat="1" applyFont="1" applyBorder="1">
      <alignment vertical="center"/>
    </xf>
    <xf numFmtId="180" fontId="2" fillId="0" borderId="2" xfId="0" applyNumberFormat="1"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3"/>
  <sheetViews>
    <sheetView tabSelected="1" workbookViewId="0">
      <selection activeCell="E2" sqref="E2"/>
    </sheetView>
  </sheetViews>
  <sheetFormatPr defaultRowHeight="17.25"/>
  <cols>
    <col min="1" max="1" width="9" style="1" customWidth="1"/>
    <col min="4" max="4" width="9" style="2" customWidth="1"/>
  </cols>
  <sheetData>
    <row r="1" spans="1:18" ht="17.25" customHeight="1">
      <c r="K1" s="20" t="s">
        <v>77</v>
      </c>
      <c r="L1" s="23"/>
      <c r="M1" s="23"/>
      <c r="N1" s="23"/>
      <c r="O1" s="23"/>
      <c r="P1" s="23"/>
      <c r="Q1" s="23"/>
      <c r="R1" s="25"/>
    </row>
    <row r="2" spans="1:18" ht="18" customHeight="1">
      <c r="K2" s="21"/>
      <c r="L2" s="24"/>
      <c r="M2" s="24"/>
      <c r="N2" s="24"/>
      <c r="O2" s="24"/>
      <c r="P2" s="24"/>
      <c r="Q2" s="24"/>
      <c r="R2" s="26"/>
    </row>
    <row r="3" spans="1:18" ht="18" customHeight="1">
      <c r="K3" s="22"/>
      <c r="L3" s="22"/>
      <c r="M3" s="22"/>
      <c r="N3" s="22"/>
      <c r="O3" s="22"/>
      <c r="P3" s="22"/>
      <c r="Q3" s="22"/>
      <c r="R3" s="22"/>
    </row>
    <row r="4" spans="1:18" ht="18" customHeight="1">
      <c r="K4" s="22"/>
      <c r="L4" s="22"/>
      <c r="M4" s="22"/>
      <c r="N4" s="22"/>
      <c r="O4" s="22"/>
      <c r="P4" s="22"/>
      <c r="Q4" s="22"/>
      <c r="R4" s="22"/>
    </row>
    <row r="5" spans="1:18" ht="18" customHeight="1">
      <c r="K5" s="22"/>
      <c r="L5" s="22"/>
      <c r="M5" s="22"/>
      <c r="N5" s="22"/>
      <c r="O5" s="22"/>
      <c r="P5" s="22"/>
      <c r="Q5" s="22"/>
      <c r="R5" s="22"/>
    </row>
    <row r="6" spans="1:18">
      <c r="A6" s="4" t="s">
        <v>40</v>
      </c>
    </row>
    <row r="8" spans="1:18">
      <c r="A8" s="5" t="s">
        <v>33</v>
      </c>
      <c r="B8" s="6"/>
      <c r="C8" s="6"/>
      <c r="D8" s="6"/>
      <c r="E8" s="6"/>
      <c r="F8" s="6"/>
      <c r="H8" s="18" t="s">
        <v>34</v>
      </c>
      <c r="I8" s="19"/>
      <c r="J8" s="19"/>
      <c r="K8" s="19"/>
      <c r="L8" s="19"/>
      <c r="M8" s="19"/>
    </row>
    <row r="9" spans="1:18" s="3" customFormat="1" ht="14.25">
      <c r="D9" s="9"/>
      <c r="F9" s="3" t="s">
        <v>23</v>
      </c>
      <c r="K9" s="9"/>
      <c r="M9" s="7"/>
    </row>
    <row r="10" spans="1:18">
      <c r="A10" s="1" t="s">
        <v>3</v>
      </c>
      <c r="B10" s="7" t="s">
        <v>14</v>
      </c>
      <c r="C10" s="7"/>
      <c r="D10" s="10">
        <v>100</v>
      </c>
      <c r="E10" s="14" t="s">
        <v>18</v>
      </c>
      <c r="F10" s="7"/>
      <c r="G10" s="7"/>
      <c r="H10" s="1" t="s">
        <v>3</v>
      </c>
      <c r="I10" s="7" t="s">
        <v>14</v>
      </c>
      <c r="J10" s="7"/>
      <c r="K10" s="10">
        <v>100</v>
      </c>
      <c r="L10" s="14" t="s">
        <v>18</v>
      </c>
      <c r="M10" s="7"/>
      <c r="N10" s="7"/>
    </row>
    <row r="11" spans="1:18">
      <c r="B11" s="7"/>
      <c r="C11" s="7"/>
      <c r="D11" s="11"/>
      <c r="E11" s="7"/>
      <c r="F11" s="7"/>
      <c r="G11" s="7"/>
      <c r="H11" s="1"/>
      <c r="I11" s="7"/>
      <c r="J11" s="7"/>
      <c r="K11" s="11"/>
      <c r="L11" s="7"/>
      <c r="M11" s="7"/>
      <c r="N11" s="7"/>
    </row>
    <row r="12" spans="1:18">
      <c r="B12" s="7"/>
      <c r="C12" s="7"/>
      <c r="D12" s="11"/>
      <c r="E12" s="7"/>
      <c r="F12" s="7"/>
      <c r="G12" s="7"/>
      <c r="H12" s="1"/>
      <c r="I12" s="7"/>
      <c r="J12" s="7"/>
      <c r="K12" s="11"/>
      <c r="L12" s="7"/>
      <c r="M12" s="7"/>
      <c r="N12" s="7"/>
    </row>
    <row r="13" spans="1:18">
      <c r="A13" s="1" t="s">
        <v>8</v>
      </c>
      <c r="B13" s="7" t="s">
        <v>13</v>
      </c>
      <c r="C13" s="7"/>
      <c r="D13" s="10">
        <v>10000</v>
      </c>
      <c r="E13" s="14" t="s">
        <v>18</v>
      </c>
      <c r="F13" s="7"/>
      <c r="G13" s="7"/>
      <c r="H13" s="1" t="s">
        <v>8</v>
      </c>
      <c r="I13" s="7" t="s">
        <v>13</v>
      </c>
      <c r="J13" s="7"/>
      <c r="K13" s="10">
        <v>12000</v>
      </c>
      <c r="L13" s="14" t="s">
        <v>18</v>
      </c>
      <c r="M13" s="7" t="s">
        <v>28</v>
      </c>
      <c r="N13" s="7"/>
    </row>
    <row r="14" spans="1:18" ht="18">
      <c r="B14" s="7"/>
      <c r="C14" s="7"/>
      <c r="D14" s="11"/>
      <c r="E14" s="7"/>
      <c r="F14" s="7"/>
      <c r="G14" s="7"/>
      <c r="H14" s="1"/>
      <c r="I14" s="7"/>
      <c r="J14" s="7"/>
      <c r="K14" s="11"/>
      <c r="L14" s="7"/>
      <c r="M14" s="7"/>
      <c r="N14" s="7"/>
    </row>
    <row r="15" spans="1:18" ht="18">
      <c r="B15" s="7" t="s">
        <v>29</v>
      </c>
      <c r="C15" s="7" t="s">
        <v>21</v>
      </c>
      <c r="D15" s="12">
        <f>D10+D13</f>
        <v>10100</v>
      </c>
      <c r="E15" s="14" t="s">
        <v>18</v>
      </c>
      <c r="F15" s="7"/>
      <c r="G15" s="7"/>
      <c r="H15" s="1"/>
      <c r="I15" s="7" t="s">
        <v>29</v>
      </c>
      <c r="J15" s="7" t="s">
        <v>21</v>
      </c>
      <c r="K15" s="12">
        <f>K10+K13</f>
        <v>12100</v>
      </c>
      <c r="L15" s="14" t="s">
        <v>18</v>
      </c>
      <c r="M15" s="7"/>
      <c r="N15" s="7"/>
    </row>
    <row r="16" spans="1:18">
      <c r="B16" s="7"/>
      <c r="C16" s="7"/>
      <c r="D16" s="11"/>
      <c r="E16" s="14"/>
      <c r="F16" s="7"/>
      <c r="G16" s="7"/>
      <c r="H16" s="1"/>
      <c r="I16" s="7"/>
      <c r="J16" s="7"/>
      <c r="K16" s="11"/>
      <c r="L16" s="14"/>
      <c r="M16" s="7"/>
      <c r="N16" s="7"/>
    </row>
    <row r="17" spans="1:14">
      <c r="B17" s="7"/>
      <c r="C17" s="7"/>
      <c r="D17" s="11"/>
      <c r="E17" s="14"/>
      <c r="F17" s="15"/>
      <c r="G17" s="7"/>
      <c r="H17" s="1"/>
      <c r="I17" s="7"/>
      <c r="J17" s="7"/>
      <c r="K17" s="11"/>
      <c r="L17" s="14"/>
      <c r="M17" s="15"/>
      <c r="N17" s="7"/>
    </row>
    <row r="18" spans="1:14">
      <c r="A18" s="1" t="s">
        <v>9</v>
      </c>
      <c r="B18" s="7" t="s">
        <v>20</v>
      </c>
      <c r="C18" s="7"/>
      <c r="D18" s="11"/>
      <c r="E18" s="14"/>
      <c r="F18" s="15"/>
      <c r="G18" s="7"/>
      <c r="H18" s="1" t="s">
        <v>9</v>
      </c>
      <c r="I18" s="7" t="s">
        <v>20</v>
      </c>
      <c r="J18" s="7"/>
      <c r="K18" s="11"/>
      <c r="L18" s="14"/>
      <c r="M18" s="15"/>
      <c r="N18" s="7"/>
    </row>
    <row r="19" spans="1:14" ht="18">
      <c r="B19" s="7"/>
      <c r="C19" s="7" t="s">
        <v>4</v>
      </c>
      <c r="D19" s="11">
        <f>D15*F19</f>
        <v>505.00000000000045</v>
      </c>
      <c r="E19" s="14" t="s">
        <v>18</v>
      </c>
      <c r="F19" s="17">
        <f>1-F20</f>
        <v>5.0000000000000044e-002</v>
      </c>
      <c r="G19" s="7"/>
      <c r="H19" s="1"/>
      <c r="I19" s="7"/>
      <c r="J19" s="7" t="s">
        <v>4</v>
      </c>
      <c r="K19" s="11">
        <f>K15*M19</f>
        <v>121.00000000000011</v>
      </c>
      <c r="L19" s="14" t="s">
        <v>18</v>
      </c>
      <c r="M19" s="17">
        <f>1-M20</f>
        <v>1.0000000000000009e-002</v>
      </c>
      <c r="N19" s="7"/>
    </row>
    <row r="20" spans="1:14" ht="18">
      <c r="B20" s="7"/>
      <c r="C20" s="7" t="s">
        <v>17</v>
      </c>
      <c r="D20" s="10">
        <f>D15*F20</f>
        <v>9595</v>
      </c>
      <c r="E20" s="14" t="s">
        <v>18</v>
      </c>
      <c r="F20" s="16">
        <v>0.95</v>
      </c>
      <c r="G20" s="7"/>
      <c r="H20" s="1"/>
      <c r="I20" s="7"/>
      <c r="J20" s="7" t="s">
        <v>17</v>
      </c>
      <c r="K20" s="10">
        <f>K15*M20</f>
        <v>11979</v>
      </c>
      <c r="L20" s="14" t="s">
        <v>18</v>
      </c>
      <c r="M20" s="16">
        <v>0.99</v>
      </c>
      <c r="N20" s="7" t="s">
        <v>15</v>
      </c>
    </row>
    <row r="21" spans="1:14">
      <c r="B21" s="7"/>
      <c r="C21" s="7"/>
      <c r="D21" s="11"/>
      <c r="E21" s="7"/>
      <c r="F21" s="15"/>
      <c r="G21" s="7"/>
      <c r="H21" s="1"/>
      <c r="I21" s="7"/>
      <c r="J21" s="7"/>
      <c r="K21" s="11"/>
      <c r="L21" s="7"/>
      <c r="M21" s="7"/>
      <c r="N21" s="7"/>
    </row>
    <row r="22" spans="1:14">
      <c r="A22" s="1" t="s">
        <v>22</v>
      </c>
      <c r="B22" s="7" t="s">
        <v>6</v>
      </c>
      <c r="C22" s="7"/>
      <c r="D22" s="10">
        <v>100</v>
      </c>
      <c r="E22" s="14" t="s">
        <v>18</v>
      </c>
      <c r="F22" s="7"/>
      <c r="G22" s="7"/>
      <c r="H22" s="1" t="s">
        <v>22</v>
      </c>
      <c r="I22" s="7" t="s">
        <v>6</v>
      </c>
      <c r="J22" s="7"/>
      <c r="K22" s="10">
        <v>100</v>
      </c>
      <c r="L22" s="14" t="s">
        <v>18</v>
      </c>
      <c r="M22" s="7" t="s">
        <v>37</v>
      </c>
      <c r="N22" s="7"/>
    </row>
    <row r="23" spans="1:14" ht="18">
      <c r="B23" s="7"/>
      <c r="C23" s="7"/>
      <c r="D23" s="11"/>
      <c r="E23" s="7"/>
      <c r="F23" s="7"/>
      <c r="G23" s="7"/>
      <c r="H23" s="1"/>
      <c r="I23" s="7"/>
      <c r="J23" s="7"/>
      <c r="K23" s="11"/>
      <c r="L23" s="7"/>
      <c r="M23" s="7"/>
      <c r="N23" s="7"/>
    </row>
    <row r="24" spans="1:14" ht="18">
      <c r="A24" s="1" t="s">
        <v>24</v>
      </c>
      <c r="B24" s="7" t="s">
        <v>25</v>
      </c>
      <c r="C24" s="7" t="s">
        <v>21</v>
      </c>
      <c r="D24" s="12">
        <f>D20-D22</f>
        <v>9495</v>
      </c>
      <c r="E24" s="14" t="s">
        <v>18</v>
      </c>
      <c r="F24" s="7"/>
      <c r="G24" s="7"/>
      <c r="H24" s="1" t="s">
        <v>24</v>
      </c>
      <c r="I24" s="7" t="s">
        <v>25</v>
      </c>
      <c r="J24" s="7" t="s">
        <v>21</v>
      </c>
      <c r="K24" s="12">
        <f>K20-K22</f>
        <v>11879</v>
      </c>
      <c r="L24" s="14" t="s">
        <v>18</v>
      </c>
      <c r="M24" s="7" t="s">
        <v>37</v>
      </c>
      <c r="N24" s="7"/>
    </row>
    <row r="25" spans="1:14">
      <c r="B25" s="7"/>
      <c r="C25" s="7"/>
      <c r="D25" s="13"/>
      <c r="E25" s="7"/>
      <c r="F25" s="7"/>
      <c r="G25" s="7"/>
      <c r="H25" s="1"/>
      <c r="I25" s="7"/>
      <c r="J25" s="7"/>
      <c r="K25" s="13"/>
      <c r="L25" s="7"/>
      <c r="M25" s="7"/>
      <c r="N25" s="7"/>
    </row>
    <row r="26" spans="1:14" s="3" customFormat="1" ht="14.25">
      <c r="A26" s="3" t="s">
        <v>23</v>
      </c>
      <c r="B26" s="8" t="s">
        <v>68</v>
      </c>
      <c r="D26" s="9"/>
    </row>
    <row r="27" spans="1:14" ht="14.25">
      <c r="A27" s="3" t="s">
        <v>28</v>
      </c>
      <c r="B27" s="7" t="s">
        <v>10</v>
      </c>
      <c r="C27" s="7"/>
      <c r="D27" s="13"/>
      <c r="E27" s="7"/>
      <c r="F27" s="7"/>
      <c r="G27" s="7"/>
      <c r="H27" s="7"/>
    </row>
    <row r="28" spans="1:14" ht="14.25">
      <c r="A28" s="3" t="s">
        <v>15</v>
      </c>
      <c r="B28" s="7" t="s">
        <v>42</v>
      </c>
    </row>
    <row r="29" spans="1:14" ht="14.25">
      <c r="A29" s="3"/>
      <c r="B29" s="7" t="s">
        <v>38</v>
      </c>
    </row>
    <row r="30" spans="1:14" ht="14.25">
      <c r="A30" s="3" t="s">
        <v>37</v>
      </c>
      <c r="B30" s="7" t="s">
        <v>39</v>
      </c>
    </row>
    <row r="31" spans="1:14" ht="14.25">
      <c r="A31" s="3"/>
      <c r="B31" s="7" t="s">
        <v>36</v>
      </c>
    </row>
    <row r="32" spans="1:14" ht="14.25">
      <c r="A32" s="3" t="s">
        <v>54</v>
      </c>
      <c r="B32" s="7" t="s">
        <v>50</v>
      </c>
    </row>
    <row r="33" spans="1:1" ht="14.25">
      <c r="A33" s="3"/>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zoomScaleSheetLayoutView="100" workbookViewId="0">
      <selection activeCell="M5" sqref="M5"/>
    </sheetView>
  </sheetViews>
  <sheetFormatPr defaultRowHeight="17.25"/>
  <cols>
    <col min="1" max="1" width="9" style="1" customWidth="1"/>
    <col min="5" max="5" width="9.75" style="2" bestFit="1" customWidth="1"/>
    <col min="13" max="13" width="9.75" bestFit="1" customWidth="1"/>
    <col min="16" max="16" width="13.125" customWidth="1"/>
  </cols>
  <sheetData>
    <row r="1" spans="1:16" ht="17.25" customHeight="1">
      <c r="I1" s="20" t="s">
        <v>76</v>
      </c>
      <c r="J1" s="23"/>
      <c r="K1" s="23"/>
      <c r="L1" s="23"/>
      <c r="M1" s="23"/>
      <c r="N1" s="23"/>
      <c r="O1" s="23"/>
      <c r="P1" s="25"/>
    </row>
    <row r="2" spans="1:16" ht="18" customHeight="1">
      <c r="I2" s="21"/>
      <c r="J2" s="24"/>
      <c r="K2" s="24"/>
      <c r="L2" s="24"/>
      <c r="M2" s="24"/>
      <c r="N2" s="24"/>
      <c r="O2" s="24"/>
      <c r="P2" s="26"/>
    </row>
    <row r="3" spans="1:16" ht="18" customHeight="1">
      <c r="I3" s="22"/>
      <c r="J3" s="22"/>
      <c r="K3" s="22"/>
      <c r="L3" s="22"/>
      <c r="M3" s="22"/>
      <c r="N3" s="22"/>
      <c r="O3" s="22"/>
      <c r="P3" s="22"/>
    </row>
    <row r="4" spans="1:16" ht="18" customHeight="1">
      <c r="I4" s="22"/>
      <c r="J4" s="22"/>
      <c r="K4" s="22"/>
      <c r="L4" s="22"/>
      <c r="M4" s="22"/>
      <c r="N4" s="22"/>
      <c r="O4" s="22"/>
      <c r="P4" s="22"/>
    </row>
    <row r="5" spans="1:16" ht="18" customHeight="1">
      <c r="I5" s="22"/>
      <c r="J5" s="22"/>
      <c r="K5" s="22"/>
      <c r="L5" s="22"/>
      <c r="M5" s="22"/>
      <c r="N5" s="22"/>
      <c r="O5" s="22"/>
      <c r="P5" s="22"/>
    </row>
    <row r="6" spans="1:16" ht="18" customHeight="1">
      <c r="I6" s="22"/>
      <c r="J6" s="22"/>
      <c r="K6" s="22"/>
      <c r="L6" s="22"/>
      <c r="M6" s="22"/>
      <c r="N6" s="22"/>
      <c r="O6" s="22"/>
      <c r="P6" s="22"/>
    </row>
    <row r="7" spans="1:16" ht="18" customHeight="1">
      <c r="I7" s="22"/>
      <c r="J7" s="22"/>
      <c r="K7" s="22"/>
      <c r="L7" s="22"/>
      <c r="M7" s="22"/>
      <c r="N7" s="22"/>
      <c r="O7" s="22"/>
      <c r="P7" s="22"/>
    </row>
    <row r="8" spans="1:16">
      <c r="A8" s="4" t="s">
        <v>31</v>
      </c>
    </row>
    <row r="9" spans="1:16" ht="18">
      <c r="A9" s="4"/>
    </row>
    <row r="10" spans="1:16" ht="18">
      <c r="A10" s="27" t="s">
        <v>48</v>
      </c>
      <c r="F10" s="12">
        <f>M16-E16</f>
        <v>25107.951553449195</v>
      </c>
      <c r="G10" s="14" t="s">
        <v>74</v>
      </c>
      <c r="H10" s="31" t="s">
        <v>16</v>
      </c>
    </row>
    <row r="11" spans="1:16">
      <c r="A11" s="4"/>
    </row>
    <row r="12" spans="1:16">
      <c r="A12" s="4"/>
    </row>
    <row r="14" spans="1:16">
      <c r="A14" s="5" t="s">
        <v>12</v>
      </c>
      <c r="B14" s="6"/>
      <c r="C14" s="6"/>
      <c r="D14" s="6"/>
      <c r="E14" s="6"/>
      <c r="F14" s="6"/>
      <c r="G14" s="6"/>
      <c r="I14" s="18" t="s">
        <v>43</v>
      </c>
      <c r="J14" s="19"/>
      <c r="K14" s="19"/>
      <c r="L14" s="19"/>
      <c r="M14" s="19"/>
      <c r="N14" s="19"/>
    </row>
    <row r="15" spans="1:16" s="3" customFormat="1" ht="14.25">
      <c r="E15" s="9"/>
      <c r="G15" s="3" t="s">
        <v>23</v>
      </c>
      <c r="L15" s="9"/>
      <c r="N15" s="3" t="s">
        <v>28</v>
      </c>
    </row>
    <row r="16" spans="1:16">
      <c r="A16" s="1" t="s">
        <v>3</v>
      </c>
      <c r="B16" s="7" t="s">
        <v>45</v>
      </c>
      <c r="C16" s="7"/>
      <c r="D16" s="7"/>
      <c r="E16" s="10">
        <v>100000</v>
      </c>
      <c r="F16" s="14" t="s">
        <v>74</v>
      </c>
      <c r="G16" s="30" t="s">
        <v>46</v>
      </c>
      <c r="H16" s="7"/>
      <c r="I16" s="1" t="s">
        <v>3</v>
      </c>
      <c r="J16" s="7" t="s">
        <v>45</v>
      </c>
      <c r="K16" s="7"/>
      <c r="L16" s="7"/>
      <c r="M16" s="10">
        <f>M20*M18</f>
        <v>125107.95155344919</v>
      </c>
      <c r="N16" s="14" t="s">
        <v>74</v>
      </c>
      <c r="O16" s="30" t="s">
        <v>47</v>
      </c>
    </row>
    <row r="17" spans="1:15">
      <c r="B17" s="7"/>
      <c r="C17" s="7"/>
      <c r="D17" s="7"/>
      <c r="E17" s="11"/>
      <c r="F17" s="7"/>
      <c r="G17" s="7"/>
      <c r="H17" s="7"/>
      <c r="I17" s="1"/>
      <c r="J17" s="7"/>
      <c r="K17" s="7"/>
      <c r="L17" s="7"/>
      <c r="M17" s="11"/>
      <c r="N17" s="7"/>
      <c r="O17" s="7"/>
    </row>
    <row r="18" spans="1:15">
      <c r="A18" s="1" t="s">
        <v>8</v>
      </c>
      <c r="B18" s="7" t="s">
        <v>25</v>
      </c>
      <c r="C18" s="7"/>
      <c r="D18" s="7"/>
      <c r="E18" s="10">
        <f>生産計画総括表!D24</f>
        <v>9495</v>
      </c>
      <c r="F18" s="14" t="s">
        <v>18</v>
      </c>
      <c r="G18" s="7"/>
      <c r="H18" s="7"/>
      <c r="I18" s="1" t="s">
        <v>8</v>
      </c>
      <c r="J18" s="7" t="s">
        <v>25</v>
      </c>
      <c r="K18" s="7"/>
      <c r="L18" s="7"/>
      <c r="M18" s="10">
        <f>生産計画総括表!K24</f>
        <v>11879</v>
      </c>
      <c r="N18" s="14" t="s">
        <v>18</v>
      </c>
      <c r="O18" s="7"/>
    </row>
    <row r="19" spans="1:15" ht="18">
      <c r="B19" s="7"/>
      <c r="C19" s="7"/>
      <c r="D19" s="7"/>
      <c r="E19" s="11"/>
      <c r="F19" s="7"/>
      <c r="G19" s="7"/>
      <c r="H19" s="7"/>
      <c r="I19" s="1"/>
      <c r="J19" s="7"/>
      <c r="K19" s="7"/>
      <c r="L19" s="7"/>
      <c r="M19" s="11"/>
      <c r="N19" s="7"/>
      <c r="O19" s="7"/>
    </row>
    <row r="20" spans="1:15" ht="18">
      <c r="B20" s="7" t="s">
        <v>5</v>
      </c>
      <c r="C20" s="7"/>
      <c r="D20" s="7"/>
      <c r="E20" s="29">
        <f>E16/E18</f>
        <v>10.531858873091101</v>
      </c>
      <c r="F20" s="14" t="s">
        <v>74</v>
      </c>
      <c r="G20" s="7"/>
      <c r="H20" s="7"/>
      <c r="I20" s="1"/>
      <c r="J20" s="7" t="s">
        <v>5</v>
      </c>
      <c r="K20" s="7"/>
      <c r="L20" s="7"/>
      <c r="M20" s="29">
        <f>E20</f>
        <v>10.531858873091101</v>
      </c>
      <c r="N20" s="14" t="s">
        <v>74</v>
      </c>
      <c r="O20" s="7"/>
    </row>
    <row r="21" spans="1:15">
      <c r="B21" s="7"/>
      <c r="C21" s="7"/>
      <c r="D21" s="7"/>
      <c r="E21" s="13"/>
      <c r="F21" s="14"/>
      <c r="G21" s="7"/>
      <c r="H21" s="7"/>
      <c r="I21" s="1"/>
      <c r="J21" s="7"/>
      <c r="K21" s="7"/>
      <c r="L21" s="13"/>
      <c r="M21" s="14"/>
      <c r="N21" s="7"/>
      <c r="O21" s="7"/>
    </row>
    <row r="22" spans="1:15">
      <c r="B22" s="7"/>
      <c r="C22" s="7"/>
      <c r="D22" s="7"/>
      <c r="E22" s="13"/>
      <c r="F22" s="14"/>
      <c r="G22" s="7"/>
      <c r="H22" s="7"/>
      <c r="I22" s="1"/>
      <c r="J22" s="7"/>
      <c r="K22" s="7"/>
      <c r="L22" s="13"/>
      <c r="M22" s="14"/>
      <c r="N22" s="7"/>
      <c r="O22" s="7"/>
    </row>
    <row r="23" spans="1:15">
      <c r="B23" s="7"/>
      <c r="C23" s="7"/>
      <c r="D23" s="7"/>
      <c r="E23" s="13"/>
      <c r="F23" s="7"/>
      <c r="G23" s="7"/>
      <c r="H23" s="7"/>
      <c r="I23" s="1"/>
      <c r="J23" s="7"/>
      <c r="K23" s="7"/>
      <c r="L23" s="13"/>
      <c r="M23" s="7"/>
      <c r="N23" s="7"/>
      <c r="O23" s="7"/>
    </row>
    <row r="24" spans="1:15" s="3" customFormat="1" ht="14.25">
      <c r="A24" s="3" t="s">
        <v>23</v>
      </c>
      <c r="B24" s="8" t="s">
        <v>69</v>
      </c>
      <c r="E24" s="9"/>
    </row>
    <row r="25" spans="1:15" ht="14.25">
      <c r="A25" s="3" t="s">
        <v>28</v>
      </c>
      <c r="B25" s="7" t="s">
        <v>30</v>
      </c>
      <c r="C25" s="7"/>
      <c r="D25" s="7"/>
      <c r="E25" s="13"/>
      <c r="F25" s="7"/>
      <c r="G25" s="7"/>
      <c r="H25" s="7"/>
      <c r="I25" s="7"/>
    </row>
    <row r="26" spans="1:15" ht="14.25">
      <c r="A26" s="3"/>
      <c r="B26" s="7" t="s">
        <v>49</v>
      </c>
    </row>
    <row r="27" spans="1:15" ht="14.25">
      <c r="A27" s="3"/>
      <c r="B27" s="7"/>
    </row>
    <row r="28" spans="1:15" ht="14.25">
      <c r="A28" s="3"/>
      <c r="B28" s="7"/>
    </row>
    <row r="29" spans="1:15" ht="14.25">
      <c r="A29" s="3"/>
    </row>
    <row r="30" spans="1:15" ht="14.25">
      <c r="A30" s="3"/>
    </row>
    <row r="40" spans="1:5" ht="13.5">
      <c r="A40" s="28"/>
      <c r="E40" s="28"/>
    </row>
    <row r="41" spans="1:5" ht="13.5">
      <c r="A41" s="28"/>
      <c r="E41" s="28"/>
    </row>
    <row r="42" spans="1:5" ht="13.5">
      <c r="A42" s="28"/>
      <c r="E42" s="28"/>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fitToWidth="1" fitToHeight="1" orientation="landscape" usePrinterDefaults="1"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40"/>
  <sheetViews>
    <sheetView view="pageBreakPreview" zoomScaleSheetLayoutView="100" workbookViewId="0">
      <selection activeCell="I13" sqref="I13"/>
    </sheetView>
  </sheetViews>
  <sheetFormatPr defaultRowHeight="17.25"/>
  <cols>
    <col min="1" max="1" width="10.25" style="1" customWidth="1"/>
    <col min="2" max="4" width="10.25" customWidth="1"/>
    <col min="5" max="5" width="10.25" style="2" customWidth="1"/>
    <col min="6" max="7" width="10.25" customWidth="1"/>
    <col min="9" max="9" width="9.25" bestFit="1" customWidth="1"/>
  </cols>
  <sheetData>
    <row r="1" spans="1:17" ht="17.25" customHeight="1">
      <c r="J1" s="20" t="s">
        <v>75</v>
      </c>
      <c r="K1" s="23"/>
      <c r="L1" s="23"/>
      <c r="M1" s="23"/>
      <c r="N1" s="23"/>
      <c r="O1" s="23"/>
      <c r="P1" s="23"/>
      <c r="Q1" s="25"/>
    </row>
    <row r="2" spans="1:17" ht="18" customHeight="1">
      <c r="J2" s="21"/>
      <c r="K2" s="24"/>
      <c r="L2" s="24"/>
      <c r="M2" s="24"/>
      <c r="N2" s="24"/>
      <c r="O2" s="24"/>
      <c r="P2" s="24"/>
      <c r="Q2" s="26"/>
    </row>
    <row r="3" spans="1:17" ht="18" customHeight="1">
      <c r="J3" s="22"/>
      <c r="K3" s="22"/>
      <c r="L3" s="22"/>
      <c r="M3" s="22"/>
      <c r="N3" s="22"/>
      <c r="O3" s="22"/>
      <c r="P3" s="22"/>
      <c r="Q3" s="22"/>
    </row>
    <row r="4" spans="1:17" ht="18" customHeight="1">
      <c r="J4" s="22"/>
      <c r="K4" s="22"/>
      <c r="L4" s="22"/>
      <c r="M4" s="22"/>
      <c r="N4" s="22"/>
      <c r="O4" s="22"/>
      <c r="P4" s="22"/>
      <c r="Q4" s="22"/>
    </row>
    <row r="5" spans="1:17">
      <c r="A5" s="4" t="s">
        <v>11</v>
      </c>
    </row>
    <row r="6" spans="1:17" ht="18">
      <c r="A6" s="4"/>
    </row>
    <row r="7" spans="1:17" ht="18">
      <c r="A7" s="27" t="s">
        <v>51</v>
      </c>
      <c r="F7" s="12">
        <f>I12+I30</f>
        <v>8953.9757767245919</v>
      </c>
      <c r="G7" s="14" t="s">
        <v>74</v>
      </c>
      <c r="H7" s="31"/>
    </row>
    <row r="8" spans="1:17">
      <c r="A8" s="4"/>
    </row>
    <row r="9" spans="1:17" ht="14.25">
      <c r="A9" s="7" t="s">
        <v>53</v>
      </c>
      <c r="D9" s="2"/>
      <c r="E9" s="28"/>
    </row>
    <row r="10" spans="1:17" ht="14.25">
      <c r="A10" s="7" t="s">
        <v>41</v>
      </c>
      <c r="D10" s="2"/>
      <c r="E10" s="28"/>
    </row>
    <row r="12" spans="1:17">
      <c r="A12" s="27" t="s">
        <v>26</v>
      </c>
      <c r="B12" s="7"/>
      <c r="H12" s="47" t="s">
        <v>60</v>
      </c>
      <c r="I12" s="49">
        <f>G16*G21</f>
        <v>12553.975776724592</v>
      </c>
      <c r="J12" s="14" t="s">
        <v>74</v>
      </c>
    </row>
    <row r="14" spans="1:17">
      <c r="B14" s="36" t="s">
        <v>55</v>
      </c>
      <c r="C14" s="36"/>
      <c r="D14" s="36"/>
      <c r="E14" s="8" t="s">
        <v>23</v>
      </c>
      <c r="F14" s="36" t="s">
        <v>57</v>
      </c>
      <c r="G14" s="36"/>
      <c r="H14" s="36"/>
      <c r="I14" s="8" t="s">
        <v>15</v>
      </c>
    </row>
    <row r="15" spans="1:17" s="3" customFormat="1">
      <c r="A15" s="32" t="s">
        <v>44</v>
      </c>
      <c r="F15" s="9"/>
      <c r="L15" s="9"/>
    </row>
    <row r="16" spans="1:17" s="3" customFormat="1">
      <c r="A16" s="8" t="s">
        <v>52</v>
      </c>
      <c r="C16" s="39">
        <v>50000</v>
      </c>
      <c r="D16" s="41" t="s">
        <v>74</v>
      </c>
      <c r="G16" s="45">
        <f>C16/C20</f>
        <v>5.2659294365455507</v>
      </c>
      <c r="H16" s="41" t="s">
        <v>79</v>
      </c>
      <c r="I16" s="8" t="s">
        <v>58</v>
      </c>
      <c r="L16" s="9"/>
    </row>
    <row r="17" spans="1:13" s="3" customFormat="1">
      <c r="A17" s="8" t="s">
        <v>35</v>
      </c>
      <c r="C17" s="39">
        <v>25000</v>
      </c>
      <c r="D17" s="41" t="s">
        <v>74</v>
      </c>
      <c r="E17" s="8" t="s">
        <v>28</v>
      </c>
      <c r="I17" s="8"/>
      <c r="J17" s="9"/>
    </row>
    <row r="18" spans="1:13" s="3" customFormat="1">
      <c r="B18" s="3" t="s">
        <v>56</v>
      </c>
      <c r="C18" s="39">
        <f>SUM(C16:C17)</f>
        <v>75000</v>
      </c>
      <c r="D18" s="41" t="s">
        <v>74</v>
      </c>
      <c r="E18" s="9"/>
      <c r="F18" s="36" t="s">
        <v>70</v>
      </c>
      <c r="G18" s="36"/>
      <c r="H18" s="36"/>
      <c r="I18" s="8"/>
      <c r="K18" s="9"/>
    </row>
    <row r="19" spans="1:13" s="3" customFormat="1">
      <c r="A19" s="33"/>
      <c r="B19" s="7"/>
      <c r="C19" s="33"/>
      <c r="E19" s="9"/>
      <c r="I19" s="8"/>
      <c r="K19" s="9"/>
    </row>
    <row r="20" spans="1:13" s="3" customFormat="1">
      <c r="B20" s="34" t="s">
        <v>2</v>
      </c>
      <c r="C20" s="39">
        <f>生産計画総括表!D24</f>
        <v>9495</v>
      </c>
      <c r="D20" s="41" t="s">
        <v>18</v>
      </c>
      <c r="E20" s="9"/>
      <c r="F20" s="34" t="s">
        <v>62</v>
      </c>
      <c r="G20" s="39">
        <f>生産計画総括表!K24</f>
        <v>11879</v>
      </c>
      <c r="H20" s="41" t="s">
        <v>18</v>
      </c>
      <c r="K20" s="9"/>
    </row>
    <row r="21" spans="1:13" s="3" customFormat="1">
      <c r="B21" s="34"/>
      <c r="C21" s="39"/>
      <c r="D21" s="41"/>
      <c r="E21" s="9"/>
      <c r="F21" s="34" t="s">
        <v>63</v>
      </c>
      <c r="G21" s="39">
        <f>G20-C20</f>
        <v>2384</v>
      </c>
      <c r="H21" s="41" t="s">
        <v>18</v>
      </c>
      <c r="I21" s="8" t="s">
        <v>59</v>
      </c>
      <c r="K21" s="9"/>
    </row>
    <row r="22" spans="1:13" s="3" customFormat="1">
      <c r="B22" s="34"/>
      <c r="C22" s="39"/>
      <c r="D22" s="41"/>
      <c r="E22" s="9"/>
      <c r="F22" s="34"/>
      <c r="G22" s="9"/>
      <c r="H22" s="41"/>
      <c r="I22" s="8"/>
      <c r="K22" s="9"/>
    </row>
    <row r="23" spans="1:13" s="3" customFormat="1" ht="14.25">
      <c r="A23" s="34" t="s">
        <v>71</v>
      </c>
      <c r="B23" s="8" t="s">
        <v>32</v>
      </c>
      <c r="C23" s="9"/>
      <c r="D23" s="41"/>
      <c r="E23" s="9"/>
      <c r="G23" s="9"/>
      <c r="H23" s="41"/>
      <c r="I23" s="8"/>
      <c r="K23" s="9"/>
    </row>
    <row r="24" spans="1:13" s="3" customFormat="1" ht="14.25">
      <c r="A24" s="34"/>
      <c r="B24" s="8"/>
      <c r="C24" s="9"/>
      <c r="D24" s="41"/>
      <c r="E24" s="9"/>
      <c r="G24" s="9"/>
      <c r="H24" s="41"/>
      <c r="I24" s="8"/>
      <c r="K24" s="9"/>
    </row>
    <row r="25" spans="1:13" s="3" customFormat="1" ht="14.25">
      <c r="A25" s="3" t="s">
        <v>23</v>
      </c>
      <c r="B25" s="8" t="s">
        <v>68</v>
      </c>
      <c r="D25" s="9"/>
    </row>
    <row r="26" spans="1:13" s="3" customFormat="1" ht="14.25">
      <c r="A26" s="3" t="s">
        <v>28</v>
      </c>
      <c r="B26" s="8" t="s">
        <v>64</v>
      </c>
      <c r="E26" s="9"/>
    </row>
    <row r="27" spans="1:13" ht="14.25">
      <c r="A27" s="3" t="s">
        <v>15</v>
      </c>
      <c r="B27" s="7" t="s">
        <v>78</v>
      </c>
      <c r="C27" s="7"/>
      <c r="D27" s="7"/>
      <c r="E27" s="13"/>
      <c r="F27" s="7"/>
      <c r="G27" s="7"/>
      <c r="H27" s="7"/>
    </row>
    <row r="28" spans="1:13" ht="14.25">
      <c r="A28" s="3"/>
      <c r="B28" s="7"/>
      <c r="C28" s="7"/>
      <c r="D28" s="7"/>
      <c r="E28" s="13"/>
      <c r="F28" s="7"/>
      <c r="G28" s="7"/>
      <c r="H28" s="7"/>
    </row>
    <row r="29" spans="1:13" ht="14.25">
      <c r="A29" s="3"/>
      <c r="B29" s="7"/>
    </row>
    <row r="30" spans="1:13">
      <c r="A30" s="27" t="s">
        <v>61</v>
      </c>
      <c r="B30" s="7"/>
      <c r="H30" s="47" t="s">
        <v>66</v>
      </c>
      <c r="I30" s="50">
        <f>F37-F33</f>
        <v>-3600</v>
      </c>
      <c r="J30" s="14" t="s">
        <v>74</v>
      </c>
    </row>
    <row r="31" spans="1:13" ht="14.25">
      <c r="A31" s="3"/>
      <c r="B31" s="7"/>
    </row>
    <row r="33" spans="1:8">
      <c r="A33" s="1" t="s">
        <v>19</v>
      </c>
      <c r="B33" s="37" t="s">
        <v>0</v>
      </c>
      <c r="C33" s="40"/>
      <c r="D33" s="40"/>
      <c r="E33" s="40"/>
      <c r="F33" s="42">
        <v>4500</v>
      </c>
      <c r="G33" s="46" t="s">
        <v>1</v>
      </c>
      <c r="H33" s="48" t="s">
        <v>37</v>
      </c>
    </row>
    <row r="34" spans="1:8">
      <c r="B34" s="37"/>
      <c r="C34" s="40"/>
      <c r="D34" s="40"/>
      <c r="E34" s="40"/>
      <c r="F34" s="43"/>
      <c r="G34" s="40"/>
      <c r="H34" s="48"/>
    </row>
    <row r="35" spans="1:8">
      <c r="A35" s="35" t="s">
        <v>37</v>
      </c>
      <c r="B35" s="8" t="s">
        <v>67</v>
      </c>
      <c r="C35" s="40"/>
      <c r="D35" s="40"/>
      <c r="E35" s="40"/>
      <c r="F35" s="44"/>
      <c r="G35" s="40"/>
      <c r="H35" s="48"/>
    </row>
    <row r="36" spans="1:8">
      <c r="B36" s="38"/>
      <c r="C36" s="40"/>
      <c r="D36" s="40"/>
      <c r="E36" s="40"/>
      <c r="F36" s="44"/>
      <c r="G36" s="40"/>
      <c r="H36" s="48"/>
    </row>
    <row r="37" spans="1:8">
      <c r="A37" s="1" t="s">
        <v>65</v>
      </c>
      <c r="B37" s="37" t="s">
        <v>7</v>
      </c>
      <c r="C37" s="40"/>
      <c r="D37" s="40"/>
      <c r="E37" s="40"/>
      <c r="F37" s="42">
        <v>900</v>
      </c>
      <c r="G37" s="46" t="s">
        <v>1</v>
      </c>
      <c r="H37" s="48" t="s">
        <v>27</v>
      </c>
    </row>
    <row r="38" spans="1:8">
      <c r="B38" s="37"/>
      <c r="C38" s="40"/>
      <c r="D38" s="40"/>
      <c r="E38" s="40"/>
      <c r="F38" s="43"/>
      <c r="G38" s="40"/>
      <c r="H38" s="48"/>
    </row>
    <row r="39" spans="1:8">
      <c r="A39" s="35" t="s">
        <v>27</v>
      </c>
      <c r="B39" s="8" t="s">
        <v>72</v>
      </c>
      <c r="C39" s="40"/>
      <c r="D39" s="40"/>
      <c r="E39" s="40"/>
      <c r="F39" s="44"/>
      <c r="G39" s="40"/>
      <c r="H39" s="48"/>
    </row>
    <row r="40" spans="1:8">
      <c r="B40" s="37" t="s">
        <v>73</v>
      </c>
      <c r="C40" s="40"/>
      <c r="D40" s="40"/>
      <c r="E40" s="40"/>
      <c r="F40" s="44"/>
      <c r="G40" s="40"/>
      <c r="H40" s="48"/>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fitToWidth="1" fitToHeight="1" orientation="landscape" usePrinterDefaults="1" r:id="rId1"/>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生産計画総括表</vt:lpstr>
      <vt:lpstr>売上高増加見込額算定表</vt:lpstr>
      <vt:lpstr>売上原価減少見込額算定表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2018-02-01T06:20:52Z</dcterms:created>
  <dcterms:modified xsi:type="dcterms:W3CDTF">2023-06-26T00:52:51Z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2023-06-26T00:52:51Z</vt:filetime>
  </property>
</Properties>
</file>